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全国全省全市" sheetId="1" r:id="rId1"/>
  </sheets>
  <externalReferences>
    <externalReference r:id="rId4"/>
  </externalReferences>
  <definedNames>
    <definedName name="_xlnm.Print_Titles" localSheetId="0">'全国全省全市'!$1:$4</definedName>
  </definedNames>
  <calcPr fullCalcOnLoad="1"/>
</workbook>
</file>

<file path=xl/sharedStrings.xml><?xml version="1.0" encoding="utf-8"?>
<sst xmlns="http://schemas.openxmlformats.org/spreadsheetml/2006/main" count="83" uniqueCount="35">
  <si>
    <t>同比%</t>
  </si>
  <si>
    <r>
      <t>2011</t>
    </r>
    <r>
      <rPr>
        <b/>
        <sz val="16"/>
        <rFont val="宋体"/>
        <family val="0"/>
      </rPr>
      <t>年全国、全省、全市外贸数据对比</t>
    </r>
  </si>
  <si>
    <t>金额单位：亿美元</t>
  </si>
  <si>
    <t>月份</t>
  </si>
  <si>
    <t>项目</t>
  </si>
  <si>
    <t>全国（亿）</t>
  </si>
  <si>
    <t>全省（亿）</t>
  </si>
  <si>
    <t>全市（万）</t>
  </si>
  <si>
    <t>当月</t>
  </si>
  <si>
    <t>去年当月</t>
  </si>
  <si>
    <t>累计</t>
  </si>
  <si>
    <t>去年累计</t>
  </si>
  <si>
    <t>2009年</t>
  </si>
  <si>
    <t>与2009
年比%</t>
  </si>
  <si>
    <t>全国</t>
  </si>
  <si>
    <t>全省</t>
  </si>
  <si>
    <t>环比</t>
  </si>
  <si>
    <t>一月</t>
  </si>
  <si>
    <t>进出口</t>
  </si>
  <si>
    <t>出口</t>
  </si>
  <si>
    <t>进口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</si>
  <si>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</si>
  <si>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</si>
  <si>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</si>
  <si>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</si>
  <si>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</si>
  <si>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</si>
  <si>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</si>
  <si>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</si>
  <si>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</si>
  <si>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</si>
  <si>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</si>
  <si>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注：此表数据为初步数据。</t>
  </si>
  <si>
    <r>
      <t xml:space="preserve">    </t>
    </r>
    <r>
      <rPr>
        <sz val="12"/>
        <rFont val="宋体"/>
        <family val="0"/>
      </rPr>
      <t>1</t>
    </r>
    <r>
      <rPr>
        <sz val="12"/>
        <rFont val="宋体"/>
        <family val="0"/>
      </rPr>
      <t>-2</t>
    </r>
    <r>
      <rPr>
        <sz val="12"/>
        <rFont val="宋体"/>
        <family val="0"/>
      </rPr>
      <t>月，我市进出口、出口和进口增幅分别低于全国</t>
    </r>
    <r>
      <rPr>
        <sz val="12"/>
        <rFont val="宋体"/>
        <family val="0"/>
      </rPr>
      <t>7.5、7.1</t>
    </r>
    <r>
      <rPr>
        <sz val="12"/>
        <rFont val="宋体"/>
        <family val="0"/>
      </rPr>
      <t>和</t>
    </r>
    <r>
      <rPr>
        <sz val="12"/>
        <rFont val="宋体"/>
        <family val="0"/>
      </rPr>
      <t>4.5</t>
    </r>
    <r>
      <rPr>
        <sz val="12"/>
        <rFont val="宋体"/>
        <family val="0"/>
      </rPr>
      <t>个百分点；
    进出口增幅高于全省</t>
    </r>
    <r>
      <rPr>
        <sz val="12"/>
        <rFont val="宋体"/>
        <family val="0"/>
      </rPr>
      <t>0.9个百分点，</t>
    </r>
    <r>
      <rPr>
        <sz val="12"/>
        <rFont val="宋体"/>
        <family val="0"/>
      </rPr>
      <t>出口和进口增幅分别低于全省</t>
    </r>
    <r>
      <rPr>
        <sz val="12"/>
        <rFont val="宋体"/>
        <family val="0"/>
      </rPr>
      <t>0.3</t>
    </r>
    <r>
      <rPr>
        <sz val="12"/>
        <rFont val="宋体"/>
        <family val="0"/>
      </rPr>
      <t>和</t>
    </r>
    <r>
      <rPr>
        <sz val="12"/>
        <rFont val="宋体"/>
        <family val="0"/>
      </rPr>
      <t>2.0个百分点。</t>
    </r>
  </si>
  <si>
    <t>请速交市府办公厅涉外处，并送交邬和民副市长，陈国强副秘书长。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</si>
</sst>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"/>
    <numFmt numFmtId="179" formatCode="0.000"/>
    <numFmt numFmtId="180" formatCode="0.000000"/>
    <numFmt numFmtId="181" formatCode="0.0000000"/>
    <numFmt numFmtId="182" formatCode="0.00000"/>
    <numFmt numFmtId="183" formatCode="0.00_);[Red]\(0.00\)"/>
    <numFmt numFmtId="184" formatCode="0.000000000000000_);[Red]\(0.000000000000000\)"/>
    <numFmt numFmtId="185" formatCode="0.00000000000000_);[Red]\(0.00000000000000\)"/>
    <numFmt numFmtId="186" formatCode="000000"/>
    <numFmt numFmtId="187" formatCode="0.0"/>
    <numFmt numFmtId="188" formatCode="0.0_ "/>
    <numFmt numFmtId="189" formatCode="0.0000_ "/>
    <numFmt numFmtId="190" formatCode="0.000_ "/>
    <numFmt numFmtId="191" formatCode="0.000000_ "/>
    <numFmt numFmtId="192" formatCode="0.00000_ "/>
    <numFmt numFmtId="193" formatCode="0.0_);[Red]\(0.0\)"/>
    <numFmt numFmtId="194" formatCode="0_);[Red]\(0\)"/>
    <numFmt numFmtId="195" formatCode="0.00000000000000_ "/>
    <numFmt numFmtId="196" formatCode="0.00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_ "/>
    <numFmt numFmtId="202" formatCode="0;_"/>
    <numFmt numFmtId="203" formatCode="0;_"/>
    <numFmt numFmtId="204" formatCode="#,##0.0"/>
    <numFmt numFmtId="205" formatCode="0;_退"/>
    <numFmt numFmtId="206" formatCode="0;_밀"/>
    <numFmt numFmtId="207" formatCode="0;_쐀"/>
    <numFmt numFmtId="208" formatCode="#,##0.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21" fillId="0" borderId="0" xfId="33" applyFont="1" applyAlignment="1">
      <alignment horizontal="center"/>
      <protection/>
    </xf>
    <xf numFmtId="0" fontId="23" fillId="0" borderId="0" xfId="33" applyFont="1">
      <alignment/>
      <protection/>
    </xf>
    <xf numFmtId="176" fontId="0" fillId="0" borderId="0" xfId="33" applyNumberFormat="1" applyFont="1" applyBorder="1" applyAlignment="1">
      <alignment horizontal="right"/>
      <protection/>
    </xf>
    <xf numFmtId="0" fontId="24" fillId="0" borderId="10" xfId="33" applyFont="1" applyFill="1" applyBorder="1" applyAlignment="1">
      <alignment horizontal="center" vertical="center"/>
      <protection/>
    </xf>
    <xf numFmtId="0" fontId="24" fillId="0" borderId="11" xfId="33" applyFont="1" applyFill="1" applyBorder="1" applyAlignment="1">
      <alignment horizontal="center" vertical="center"/>
      <protection/>
    </xf>
    <xf numFmtId="188" fontId="24" fillId="0" borderId="11" xfId="33" applyNumberFormat="1" applyFont="1" applyFill="1" applyBorder="1" applyAlignment="1">
      <alignment horizontal="center"/>
      <protection/>
    </xf>
    <xf numFmtId="176" fontId="24" fillId="0" borderId="11" xfId="33" applyNumberFormat="1" applyFont="1" applyFill="1" applyBorder="1" applyAlignment="1">
      <alignment horizontal="center"/>
      <protection/>
    </xf>
    <xf numFmtId="0" fontId="24" fillId="0" borderId="11" xfId="33" applyNumberFormat="1" applyFont="1" applyFill="1" applyBorder="1" applyAlignment="1">
      <alignment horizontal="center"/>
      <protection/>
    </xf>
    <xf numFmtId="0" fontId="24" fillId="0" borderId="12" xfId="33" applyNumberFormat="1" applyFont="1" applyFill="1" applyBorder="1" applyAlignment="1">
      <alignment horizontal="center"/>
      <protection/>
    </xf>
    <xf numFmtId="0" fontId="0" fillId="0" borderId="0" xfId="33" applyFont="1">
      <alignment/>
      <protection/>
    </xf>
    <xf numFmtId="188" fontId="24" fillId="0" borderId="11" xfId="33" applyNumberFormat="1" applyFont="1" applyFill="1" applyBorder="1" applyAlignment="1">
      <alignment horizontal="center" vertical="center"/>
      <protection/>
    </xf>
    <xf numFmtId="0" fontId="24" fillId="0" borderId="11" xfId="33" applyFont="1" applyFill="1" applyBorder="1" applyAlignment="1">
      <alignment horizontal="center" vertical="center"/>
      <protection/>
    </xf>
    <xf numFmtId="176" fontId="24" fillId="0" borderId="11" xfId="33" applyNumberFormat="1" applyFont="1" applyFill="1" applyBorder="1" applyAlignment="1">
      <alignment horizontal="center" vertical="center"/>
      <protection/>
    </xf>
    <xf numFmtId="0" fontId="24" fillId="0" borderId="11" xfId="33" applyNumberFormat="1" applyFont="1" applyFill="1" applyBorder="1" applyAlignment="1">
      <alignment horizontal="center" vertical="center"/>
      <protection/>
    </xf>
    <xf numFmtId="176" fontId="24" fillId="0" borderId="11" xfId="33" applyNumberFormat="1" applyFont="1" applyFill="1" applyBorder="1" applyAlignment="1">
      <alignment horizontal="center" vertical="center" wrapText="1"/>
      <protection/>
    </xf>
    <xf numFmtId="177" fontId="24" fillId="0" borderId="11" xfId="33" applyNumberFormat="1" applyFont="1" applyFill="1" applyBorder="1" applyAlignment="1">
      <alignment horizontal="center" vertical="center"/>
      <protection/>
    </xf>
    <xf numFmtId="188" fontId="24" fillId="0" borderId="12" xfId="33" applyNumberFormat="1" applyFont="1" applyFill="1" applyBorder="1" applyAlignment="1">
      <alignment horizontal="center" vertical="center"/>
      <protection/>
    </xf>
    <xf numFmtId="176" fontId="24" fillId="0" borderId="10" xfId="33" applyNumberFormat="1" applyFont="1" applyFill="1" applyBorder="1" applyAlignment="1">
      <alignment horizontal="center" vertical="center"/>
      <protection/>
    </xf>
    <xf numFmtId="176" fontId="24" fillId="0" borderId="12" xfId="33" applyNumberFormat="1" applyFont="1" applyFill="1" applyBorder="1" applyAlignment="1">
      <alignment horizontal="center" vertical="center" wrapText="1"/>
      <protection/>
    </xf>
    <xf numFmtId="0" fontId="0" fillId="0" borderId="0" xfId="33" applyFont="1" applyAlignment="1">
      <alignment horizontal="center" vertical="center"/>
      <protection/>
    </xf>
    <xf numFmtId="0" fontId="0" fillId="0" borderId="10" xfId="33" applyFont="1" applyFill="1" applyBorder="1" applyAlignment="1">
      <alignment horizontal="center" vertical="center"/>
      <protection/>
    </xf>
    <xf numFmtId="0" fontId="0" fillId="0" borderId="11" xfId="33" applyFont="1" applyFill="1" applyBorder="1" applyAlignment="1">
      <alignment horizontal="center"/>
      <protection/>
    </xf>
    <xf numFmtId="188" fontId="23" fillId="0" borderId="11" xfId="33" applyNumberFormat="1" applyFont="1" applyFill="1" applyBorder="1" applyAlignment="1">
      <alignment/>
      <protection/>
    </xf>
    <xf numFmtId="188" fontId="23" fillId="0" borderId="12" xfId="33" applyNumberFormat="1" applyFont="1" applyFill="1" applyBorder="1" applyAlignment="1">
      <alignment horizontal="right"/>
      <protection/>
    </xf>
    <xf numFmtId="188" fontId="23" fillId="0" borderId="12" xfId="33" applyNumberFormat="1" applyFont="1" applyFill="1" applyBorder="1" applyAlignment="1">
      <alignment/>
      <protection/>
    </xf>
    <xf numFmtId="176" fontId="23" fillId="0" borderId="12" xfId="33" applyNumberFormat="1" applyFont="1" applyFill="1" applyBorder="1" applyAlignment="1">
      <alignment/>
      <protection/>
    </xf>
    <xf numFmtId="176" fontId="23" fillId="0" borderId="12" xfId="33" applyNumberFormat="1" applyFont="1" applyFill="1" applyBorder="1" applyAlignment="1">
      <alignment horizontal="right"/>
      <protection/>
    </xf>
    <xf numFmtId="0" fontId="23" fillId="0" borderId="12" xfId="33" applyNumberFormat="1" applyFont="1" applyFill="1" applyBorder="1" applyAlignment="1">
      <alignment/>
      <protection/>
    </xf>
    <xf numFmtId="177" fontId="23" fillId="0" borderId="12" xfId="33" applyNumberFormat="1" applyFont="1" applyFill="1" applyBorder="1" applyAlignment="1">
      <alignment horizontal="right"/>
      <protection/>
    </xf>
    <xf numFmtId="188" fontId="23" fillId="0" borderId="0" xfId="33" applyNumberFormat="1" applyFont="1">
      <alignment/>
      <protection/>
    </xf>
    <xf numFmtId="0" fontId="23" fillId="0" borderId="10" xfId="33" applyFont="1" applyBorder="1" applyAlignment="1">
      <alignment vertical="center"/>
      <protection/>
    </xf>
    <xf numFmtId="176" fontId="23" fillId="0" borderId="11" xfId="33" applyNumberFormat="1" applyFont="1" applyFill="1" applyBorder="1" applyAlignment="1">
      <alignment/>
      <protection/>
    </xf>
    <xf numFmtId="0" fontId="23" fillId="0" borderId="11" xfId="33" applyNumberFormat="1" applyFont="1" applyFill="1" applyBorder="1" applyAlignment="1">
      <alignment/>
      <protection/>
    </xf>
    <xf numFmtId="188" fontId="23" fillId="0" borderId="11" xfId="33" applyNumberFormat="1" applyFont="1" applyFill="1" applyBorder="1" applyAlignment="1">
      <alignment horizontal="right"/>
      <protection/>
    </xf>
    <xf numFmtId="176" fontId="23" fillId="0" borderId="11" xfId="33" applyNumberFormat="1" applyFont="1" applyFill="1" applyBorder="1" applyAlignment="1">
      <alignment horizontal="right"/>
      <protection/>
    </xf>
    <xf numFmtId="177" fontId="23" fillId="0" borderId="12" xfId="33" applyNumberFormat="1" applyFont="1" applyFill="1" applyBorder="1" applyAlignment="1">
      <alignment/>
      <protection/>
    </xf>
    <xf numFmtId="177" fontId="23" fillId="0" borderId="11" xfId="33" applyNumberFormat="1" applyFont="1" applyFill="1" applyBorder="1" applyAlignment="1">
      <alignment horizontal="right"/>
      <protection/>
    </xf>
    <xf numFmtId="0" fontId="23" fillId="0" borderId="12" xfId="33" applyNumberFormat="1" applyFont="1" applyFill="1" applyBorder="1" applyAlignment="1">
      <alignment horizontal="right"/>
      <protection/>
    </xf>
    <xf numFmtId="0" fontId="23" fillId="0" borderId="0" xfId="33" applyFont="1" applyAlignment="1">
      <alignment horizontal="center"/>
      <protection/>
    </xf>
    <xf numFmtId="176" fontId="23" fillId="0" borderId="0" xfId="33" applyNumberFormat="1" applyFont="1">
      <alignment/>
      <protection/>
    </xf>
    <xf numFmtId="0" fontId="23" fillId="0" borderId="0" xfId="33" applyNumberFormat="1" applyFont="1">
      <alignment/>
      <protection/>
    </xf>
    <xf numFmtId="177" fontId="23" fillId="0" borderId="0" xfId="33" applyNumberFormat="1" applyFont="1">
      <alignment/>
      <protection/>
    </xf>
    <xf numFmtId="0" fontId="0" fillId="0" borderId="0" xfId="33" applyFont="1" applyAlignment="1">
      <alignment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十二月01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0-LCD\&#26376;&#24230;&#20998;&#26512;\hanjun\&#26376;&#24230;&#20998;&#26512;\1999\&#24180;&#25253;&#38468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国全省全市"/>
      <sheetName val="主要省市"/>
      <sheetName val="综合情况"/>
      <sheetName val="图表2"/>
      <sheetName val="Sheet1"/>
      <sheetName val="分月"/>
      <sheetName val="图表1"/>
      <sheetName val="分月 (2)"/>
      <sheetName val="出口市场"/>
      <sheetName val="进口市场"/>
      <sheetName val="出口商品"/>
      <sheetName val="Sheet2"/>
      <sheetName val="进口商品"/>
      <sheetName val="分县市区"/>
      <sheetName val="机电产品"/>
      <sheetName val="高新技术产品"/>
      <sheetName val="三资"/>
      <sheetName val="60家"/>
      <sheetName val="100家"/>
      <sheetName val="贸发"/>
      <sheetName val="外经"/>
      <sheetName val="海企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5"/>
  <sheetViews>
    <sheetView tabSelected="1" zoomScaleSheetLayoutView="100" workbookViewId="0" topLeftCell="A1">
      <pane xSplit="2" ySplit="4" topLeftCell="C5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9.00390625" defaultRowHeight="14.25"/>
  <cols>
    <col min="1" max="1" width="6.875" style="2" customWidth="1"/>
    <col min="2" max="2" width="7.50390625" style="39" bestFit="1" customWidth="1"/>
    <col min="3" max="3" width="7.50390625" style="30" bestFit="1" customWidth="1"/>
    <col min="4" max="4" width="10.25390625" style="30" hidden="1" customWidth="1"/>
    <col min="5" max="5" width="7.125" style="30" bestFit="1" customWidth="1"/>
    <col min="6" max="6" width="8.50390625" style="30" bestFit="1" customWidth="1"/>
    <col min="7" max="7" width="10.25390625" style="30" hidden="1" customWidth="1"/>
    <col min="8" max="8" width="7.125" style="30" bestFit="1" customWidth="1"/>
    <col min="9" max="9" width="7.50390625" style="40" bestFit="1" customWidth="1"/>
    <col min="10" max="10" width="10.25390625" style="40" hidden="1" customWidth="1"/>
    <col min="11" max="11" width="7.125" style="30" bestFit="1" customWidth="1"/>
    <col min="12" max="12" width="8.50390625" style="40" bestFit="1" customWidth="1"/>
    <col min="13" max="13" width="10.25390625" style="40" hidden="1" customWidth="1"/>
    <col min="14" max="14" width="7.125" style="30" bestFit="1" customWidth="1"/>
    <col min="15" max="15" width="8.00390625" style="41" bestFit="1" customWidth="1"/>
    <col min="16" max="16" width="10.25390625" style="42" hidden="1" customWidth="1"/>
    <col min="17" max="17" width="7.125" style="40" bestFit="1" customWidth="1"/>
    <col min="18" max="19" width="8.375" style="40" hidden="1" customWidth="1"/>
    <col min="20" max="20" width="9.50390625" style="42" bestFit="1" customWidth="1"/>
    <col min="21" max="21" width="9.00390625" style="41" hidden="1" customWidth="1"/>
    <col min="22" max="22" width="7.125" style="40" bestFit="1" customWidth="1"/>
    <col min="23" max="23" width="9.00390625" style="2" hidden="1" customWidth="1"/>
    <col min="24" max="24" width="8.375" style="2" hidden="1" customWidth="1"/>
    <col min="25" max="26" width="6.25390625" style="2" hidden="1" customWidth="1"/>
    <col min="27" max="27" width="10.50390625" style="2" hidden="1" customWidth="1"/>
    <col min="28" max="16384" width="9.00390625" style="2" customWidth="1"/>
  </cols>
  <sheetData>
    <row r="1" spans="1:24" ht="2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0" customFormat="1" ht="14.25">
      <c r="A3" s="4" t="s">
        <v>3</v>
      </c>
      <c r="B3" s="5" t="s">
        <v>4</v>
      </c>
      <c r="C3" s="6" t="s">
        <v>5</v>
      </c>
      <c r="D3" s="6"/>
      <c r="E3" s="6"/>
      <c r="F3" s="6"/>
      <c r="G3" s="6"/>
      <c r="H3" s="6"/>
      <c r="I3" s="7" t="s">
        <v>6</v>
      </c>
      <c r="J3" s="7"/>
      <c r="K3" s="7"/>
      <c r="L3" s="7"/>
      <c r="M3" s="7"/>
      <c r="N3" s="7"/>
      <c r="O3" s="8" t="s">
        <v>7</v>
      </c>
      <c r="P3" s="8"/>
      <c r="Q3" s="8"/>
      <c r="R3" s="8"/>
      <c r="S3" s="8"/>
      <c r="T3" s="8"/>
      <c r="U3" s="8"/>
      <c r="V3" s="8"/>
      <c r="W3" s="8"/>
      <c r="X3" s="9"/>
    </row>
    <row r="4" spans="1:27" s="20" customFormat="1" ht="28.5">
      <c r="A4" s="4"/>
      <c r="B4" s="5"/>
      <c r="C4" s="11" t="s">
        <v>8</v>
      </c>
      <c r="D4" s="12" t="s">
        <v>9</v>
      </c>
      <c r="E4" s="11" t="s">
        <v>0</v>
      </c>
      <c r="F4" s="11" t="s">
        <v>10</v>
      </c>
      <c r="G4" s="12" t="s">
        <v>11</v>
      </c>
      <c r="H4" s="11" t="s">
        <v>0</v>
      </c>
      <c r="I4" s="13" t="s">
        <v>8</v>
      </c>
      <c r="J4" s="13" t="s">
        <v>9</v>
      </c>
      <c r="K4" s="11" t="s">
        <v>0</v>
      </c>
      <c r="L4" s="13" t="s">
        <v>10</v>
      </c>
      <c r="M4" s="13" t="s">
        <v>11</v>
      </c>
      <c r="N4" s="11" t="s">
        <v>0</v>
      </c>
      <c r="O4" s="14" t="s">
        <v>8</v>
      </c>
      <c r="P4" s="13" t="s">
        <v>9</v>
      </c>
      <c r="Q4" s="11" t="s">
        <v>0</v>
      </c>
      <c r="R4" s="13" t="s">
        <v>12</v>
      </c>
      <c r="S4" s="15" t="s">
        <v>13</v>
      </c>
      <c r="T4" s="16" t="s">
        <v>10</v>
      </c>
      <c r="U4" s="13" t="s">
        <v>11</v>
      </c>
      <c r="V4" s="17" t="s">
        <v>0</v>
      </c>
      <c r="W4" s="18" t="s">
        <v>12</v>
      </c>
      <c r="X4" s="19" t="s">
        <v>13</v>
      </c>
      <c r="Y4" s="20" t="s">
        <v>14</v>
      </c>
      <c r="Z4" s="20" t="s">
        <v>15</v>
      </c>
      <c r="AA4" s="20" t="s">
        <v>16</v>
      </c>
    </row>
    <row r="5" spans="1:27" ht="15.75">
      <c r="A5" s="21" t="s">
        <v>17</v>
      </c>
      <c r="B5" s="22" t="s">
        <v>18</v>
      </c>
      <c r="C5" s="23">
        <v>2950.1</v>
      </c>
      <c r="D5" s="23">
        <v>2050.1</v>
      </c>
      <c r="E5" s="24">
        <f>C5/D5*100-100</f>
        <v>43.90029754646113</v>
      </c>
      <c r="F5" s="24">
        <f>C5</f>
        <v>2950.1</v>
      </c>
      <c r="G5" s="24">
        <v>2050.1</v>
      </c>
      <c r="H5" s="24">
        <f>E5</f>
        <v>43.90029754646113</v>
      </c>
      <c r="I5" s="25">
        <v>271.21</v>
      </c>
      <c r="J5" s="26">
        <v>185.93</v>
      </c>
      <c r="K5" s="24">
        <f>I5/J5*100-100</f>
        <v>45.86672403592749</v>
      </c>
      <c r="L5" s="24">
        <f aca="true" t="shared" si="0" ref="L5:N7">I5</f>
        <v>271.21</v>
      </c>
      <c r="M5" s="27">
        <f t="shared" si="0"/>
        <v>185.93</v>
      </c>
      <c r="N5" s="24">
        <f t="shared" si="0"/>
        <v>45.86672403592749</v>
      </c>
      <c r="O5" s="28">
        <v>861032</v>
      </c>
      <c r="P5" s="29">
        <v>608827</v>
      </c>
      <c r="Q5" s="24">
        <f aca="true" t="shared" si="1" ref="Q5:Q40">O5/P5*100-100</f>
        <v>41.424739704382375</v>
      </c>
      <c r="R5" s="29">
        <v>418203</v>
      </c>
      <c r="S5" s="24">
        <f aca="true" t="shared" si="2" ref="S5:S40">O5/R5*100-100</f>
        <v>105.8885278202213</v>
      </c>
      <c r="T5" s="29">
        <f aca="true" t="shared" si="3" ref="T5:V7">O5</f>
        <v>861032</v>
      </c>
      <c r="U5" s="29">
        <f t="shared" si="3"/>
        <v>608827</v>
      </c>
      <c r="V5" s="24">
        <f t="shared" si="3"/>
        <v>41.424739704382375</v>
      </c>
      <c r="W5" s="29">
        <v>418203</v>
      </c>
      <c r="X5" s="24">
        <f aca="true" t="shared" si="4" ref="X5:X40">T5/W5*100-100</f>
        <v>105.8885278202213</v>
      </c>
      <c r="Y5" s="30">
        <f aca="true" t="shared" si="5" ref="Y5:Y40">ROUND(V5,1)-ROUND(H5,1)</f>
        <v>-2.5</v>
      </c>
      <c r="Z5" s="30">
        <f aca="true" t="shared" si="6" ref="Z5:Z40">ROUND(V5,1)-ROUND(N5,1)</f>
        <v>-4.5</v>
      </c>
      <c r="AA5" s="30">
        <f>O5*10000/P38*100-100</f>
        <v>1099508.5743293723</v>
      </c>
    </row>
    <row r="6" spans="1:27" ht="15.75">
      <c r="A6" s="31"/>
      <c r="B6" s="22" t="s">
        <v>19</v>
      </c>
      <c r="C6" s="23">
        <v>1507.3</v>
      </c>
      <c r="D6" s="23">
        <v>1094.9</v>
      </c>
      <c r="E6" s="24">
        <f>C6/D6*100-100</f>
        <v>37.665540231984664</v>
      </c>
      <c r="F6" s="24">
        <f>C6</f>
        <v>1507.3</v>
      </c>
      <c r="G6" s="24">
        <v>1094.9</v>
      </c>
      <c r="H6" s="24">
        <f>E6</f>
        <v>37.665540231984664</v>
      </c>
      <c r="I6" s="23">
        <v>192.49</v>
      </c>
      <c r="J6" s="32">
        <v>132.31</v>
      </c>
      <c r="K6" s="24">
        <f>I6/J6*100-100</f>
        <v>45.48409039377222</v>
      </c>
      <c r="L6" s="24">
        <f t="shared" si="0"/>
        <v>192.49</v>
      </c>
      <c r="M6" s="27">
        <f t="shared" si="0"/>
        <v>132.31</v>
      </c>
      <c r="N6" s="24">
        <f t="shared" si="0"/>
        <v>45.48409039377222</v>
      </c>
      <c r="O6" s="33">
        <v>537136</v>
      </c>
      <c r="P6" s="29">
        <v>369309</v>
      </c>
      <c r="Q6" s="24">
        <f t="shared" si="1"/>
        <v>45.44351748806554</v>
      </c>
      <c r="R6" s="29">
        <v>326343</v>
      </c>
      <c r="S6" s="24">
        <f t="shared" si="2"/>
        <v>64.59246866027462</v>
      </c>
      <c r="T6" s="29">
        <f t="shared" si="3"/>
        <v>537136</v>
      </c>
      <c r="U6" s="29">
        <f t="shared" si="3"/>
        <v>369309</v>
      </c>
      <c r="V6" s="24">
        <f t="shared" si="3"/>
        <v>45.44351748806554</v>
      </c>
      <c r="W6" s="29">
        <v>326343</v>
      </c>
      <c r="X6" s="24">
        <f t="shared" si="4"/>
        <v>64.59246866027462</v>
      </c>
      <c r="Y6" s="30">
        <f t="shared" si="5"/>
        <v>7.699999999999996</v>
      </c>
      <c r="Z6" s="30">
        <f t="shared" si="6"/>
        <v>-0.10000000000000142</v>
      </c>
      <c r="AA6" s="30">
        <f>O6*10000/P39*100-100</f>
        <v>1144915.6467167474</v>
      </c>
    </row>
    <row r="7" spans="1:27" ht="15.75">
      <c r="A7" s="31"/>
      <c r="B7" s="22" t="s">
        <v>20</v>
      </c>
      <c r="C7" s="23">
        <v>1442.7</v>
      </c>
      <c r="D7" s="23">
        <v>955.2</v>
      </c>
      <c r="E7" s="24">
        <v>51</v>
      </c>
      <c r="F7" s="24">
        <f>C7</f>
        <v>1442.7</v>
      </c>
      <c r="G7" s="24">
        <v>955.2</v>
      </c>
      <c r="H7" s="24">
        <f>E7</f>
        <v>51</v>
      </c>
      <c r="I7" s="23">
        <v>78.72</v>
      </c>
      <c r="J7" s="32">
        <v>53.62</v>
      </c>
      <c r="K7" s="24">
        <v>46.7</v>
      </c>
      <c r="L7" s="24">
        <f t="shared" si="0"/>
        <v>78.72</v>
      </c>
      <c r="M7" s="27">
        <f t="shared" si="0"/>
        <v>53.62</v>
      </c>
      <c r="N7" s="24">
        <f t="shared" si="0"/>
        <v>46.7</v>
      </c>
      <c r="O7" s="33">
        <v>323896</v>
      </c>
      <c r="P7" s="29">
        <v>239518</v>
      </c>
      <c r="Q7" s="24">
        <f t="shared" si="1"/>
        <v>35.22825006888834</v>
      </c>
      <c r="R7" s="29">
        <v>91860</v>
      </c>
      <c r="S7" s="24">
        <f t="shared" si="2"/>
        <v>252.5974308730677</v>
      </c>
      <c r="T7" s="29">
        <f t="shared" si="3"/>
        <v>323896</v>
      </c>
      <c r="U7" s="29">
        <f t="shared" si="3"/>
        <v>239518</v>
      </c>
      <c r="V7" s="24">
        <f t="shared" si="3"/>
        <v>35.22825006888834</v>
      </c>
      <c r="W7" s="29">
        <v>91860</v>
      </c>
      <c r="X7" s="24">
        <f t="shared" si="4"/>
        <v>252.5974308730677</v>
      </c>
      <c r="Y7" s="30">
        <f t="shared" si="5"/>
        <v>-15.799999999999997</v>
      </c>
      <c r="Z7" s="30">
        <f t="shared" si="6"/>
        <v>-11.5</v>
      </c>
      <c r="AA7" s="30">
        <f>O7*10000/P40*100-100</f>
        <v>1031655.7903589051</v>
      </c>
    </row>
    <row r="8" spans="1:27" ht="15.75">
      <c r="A8" s="21" t="s">
        <v>21</v>
      </c>
      <c r="B8" s="22" t="s">
        <v>18</v>
      </c>
      <c r="C8" s="23">
        <v>2007.8</v>
      </c>
      <c r="D8" s="23">
        <v>1815.7</v>
      </c>
      <c r="E8" s="24">
        <f>C8/D8*100-100</f>
        <v>10.579941620311729</v>
      </c>
      <c r="F8" s="34">
        <v>4958.3</v>
      </c>
      <c r="G8" s="24">
        <v>3865.8</v>
      </c>
      <c r="H8" s="24">
        <f aca="true" t="shared" si="7" ref="H8:H40">F8/G8*100-100</f>
        <v>28.260644627244034</v>
      </c>
      <c r="I8" s="25">
        <f>L8-L5</f>
        <v>151.99</v>
      </c>
      <c r="J8" s="26">
        <v>167.07</v>
      </c>
      <c r="K8" s="24">
        <f aca="true" t="shared" si="8" ref="K8:K40">I8/J8*100-100</f>
        <v>-9.0261567007841</v>
      </c>
      <c r="L8" s="34">
        <v>423.2</v>
      </c>
      <c r="M8" s="35">
        <f aca="true" t="shared" si="9" ref="M8:M40">M5+J8</f>
        <v>353</v>
      </c>
      <c r="N8" s="24">
        <f>L8/M8*100-100</f>
        <v>19.88668555240794</v>
      </c>
      <c r="O8" s="36">
        <f>T8-T5</f>
        <v>525968</v>
      </c>
      <c r="P8" s="29">
        <v>539260</v>
      </c>
      <c r="Q8" s="24">
        <f t="shared" si="1"/>
        <v>-2.4648592515669634</v>
      </c>
      <c r="R8" s="29">
        <v>290966</v>
      </c>
      <c r="S8" s="24">
        <f t="shared" si="2"/>
        <v>80.76613762432726</v>
      </c>
      <c r="T8" s="37">
        <v>1387000</v>
      </c>
      <c r="U8" s="29">
        <f aca="true" t="shared" si="10" ref="U8:U40">U5+P8</f>
        <v>1148087</v>
      </c>
      <c r="V8" s="24">
        <f aca="true" t="shared" si="11" ref="V8:V40">T8/U8*100-100</f>
        <v>20.809659895112475</v>
      </c>
      <c r="W8" s="29">
        <v>709169</v>
      </c>
      <c r="X8" s="24">
        <f t="shared" si="4"/>
        <v>95.58102511531101</v>
      </c>
      <c r="Y8" s="30">
        <f t="shared" si="5"/>
        <v>-7.5</v>
      </c>
      <c r="Z8" s="30">
        <f t="shared" si="6"/>
        <v>0.9000000000000021</v>
      </c>
      <c r="AA8" s="30">
        <f aca="true" t="shared" si="12" ref="AA8:AA40">O8/O5*100-100</f>
        <v>-38.91423315277481</v>
      </c>
    </row>
    <row r="9" spans="1:27" ht="15.75">
      <c r="A9" s="31"/>
      <c r="B9" s="22" t="s">
        <v>19</v>
      </c>
      <c r="C9" s="23">
        <v>967.4</v>
      </c>
      <c r="D9" s="23">
        <v>944.7</v>
      </c>
      <c r="E9" s="24">
        <f>C9/D9*100-100</f>
        <v>2.402879220916688</v>
      </c>
      <c r="F9" s="34">
        <v>2474.7</v>
      </c>
      <c r="G9" s="24">
        <v>2039.5</v>
      </c>
      <c r="H9" s="24">
        <f t="shared" si="7"/>
        <v>21.338563373375834</v>
      </c>
      <c r="I9" s="25">
        <f>L9-L6</f>
        <v>95.50999999999999</v>
      </c>
      <c r="J9" s="32">
        <v>119.43</v>
      </c>
      <c r="K9" s="24">
        <f t="shared" si="8"/>
        <v>-20.02846855898855</v>
      </c>
      <c r="L9" s="34">
        <v>288</v>
      </c>
      <c r="M9" s="35">
        <f t="shared" si="9"/>
        <v>251.74</v>
      </c>
      <c r="N9" s="24">
        <v>14.5</v>
      </c>
      <c r="O9" s="36">
        <f>T9-T6</f>
        <v>270864</v>
      </c>
      <c r="P9" s="29">
        <v>338361</v>
      </c>
      <c r="Q9" s="24">
        <f t="shared" si="1"/>
        <v>-19.948220982914705</v>
      </c>
      <c r="R9" s="29">
        <v>173569</v>
      </c>
      <c r="S9" s="24">
        <f t="shared" si="2"/>
        <v>56.05551682616135</v>
      </c>
      <c r="T9" s="37">
        <v>808000</v>
      </c>
      <c r="U9" s="29">
        <f t="shared" si="10"/>
        <v>707670</v>
      </c>
      <c r="V9" s="24">
        <f t="shared" si="11"/>
        <v>14.177512117229767</v>
      </c>
      <c r="W9" s="29">
        <v>499912</v>
      </c>
      <c r="X9" s="24">
        <f t="shared" si="4"/>
        <v>61.62844660660275</v>
      </c>
      <c r="Y9" s="30">
        <f t="shared" si="5"/>
        <v>-7.100000000000001</v>
      </c>
      <c r="Z9" s="30">
        <f t="shared" si="6"/>
        <v>-0.3000000000000007</v>
      </c>
      <c r="AA9" s="30">
        <f t="shared" si="12"/>
        <v>-49.57254773465193</v>
      </c>
    </row>
    <row r="10" spans="1:27" ht="15.75">
      <c r="A10" s="31"/>
      <c r="B10" s="22" t="s">
        <v>20</v>
      </c>
      <c r="C10" s="23">
        <v>1040.4</v>
      </c>
      <c r="D10" s="23">
        <v>871.1</v>
      </c>
      <c r="E10" s="24">
        <v>19.4</v>
      </c>
      <c r="F10" s="34">
        <v>2483.6</v>
      </c>
      <c r="G10" s="24">
        <v>1826.2</v>
      </c>
      <c r="H10" s="24">
        <f t="shared" si="7"/>
        <v>35.99824772752163</v>
      </c>
      <c r="I10" s="25">
        <f>L10-L7</f>
        <v>56.47999999999999</v>
      </c>
      <c r="J10" s="32">
        <v>47.64</v>
      </c>
      <c r="K10" s="24">
        <f t="shared" si="8"/>
        <v>18.555835432409708</v>
      </c>
      <c r="L10" s="34">
        <v>135.2</v>
      </c>
      <c r="M10" s="35">
        <f t="shared" si="9"/>
        <v>101.25999999999999</v>
      </c>
      <c r="N10" s="24">
        <f aca="true" t="shared" si="13" ref="N10:N40">L10/M10*100-100</f>
        <v>33.5176772664428</v>
      </c>
      <c r="O10" s="36">
        <f>T10-T7</f>
        <v>255104</v>
      </c>
      <c r="P10" s="29">
        <v>200899</v>
      </c>
      <c r="Q10" s="24">
        <f t="shared" si="1"/>
        <v>26.981219418712882</v>
      </c>
      <c r="R10" s="29">
        <v>117397</v>
      </c>
      <c r="S10" s="24">
        <f t="shared" si="2"/>
        <v>117.30027172755689</v>
      </c>
      <c r="T10" s="37">
        <v>579000</v>
      </c>
      <c r="U10" s="29">
        <f t="shared" si="10"/>
        <v>440417</v>
      </c>
      <c r="V10" s="24">
        <f t="shared" si="11"/>
        <v>31.46631487885344</v>
      </c>
      <c r="W10" s="29">
        <v>209257</v>
      </c>
      <c r="X10" s="24">
        <f t="shared" si="4"/>
        <v>176.69325279441068</v>
      </c>
      <c r="Y10" s="30">
        <f t="shared" si="5"/>
        <v>-4.5</v>
      </c>
      <c r="Z10" s="30">
        <f t="shared" si="6"/>
        <v>-2</v>
      </c>
      <c r="AA10" s="30">
        <f t="shared" si="12"/>
        <v>-21.23891619532195</v>
      </c>
    </row>
    <row r="11" spans="1:27" ht="15.75" hidden="1">
      <c r="A11" s="21" t="s">
        <v>22</v>
      </c>
      <c r="B11" s="22" t="s">
        <v>18</v>
      </c>
      <c r="C11" s="23"/>
      <c r="D11" s="23">
        <v>2315.4</v>
      </c>
      <c r="E11" s="24">
        <f aca="true" t="shared" si="14" ref="E11:E40">C11/D11*100-100</f>
        <v>-100</v>
      </c>
      <c r="F11" s="34"/>
      <c r="G11" s="24">
        <v>6181.2</v>
      </c>
      <c r="H11" s="24">
        <f t="shared" si="7"/>
        <v>-100</v>
      </c>
      <c r="I11" s="26"/>
      <c r="J11" s="26">
        <v>174.08</v>
      </c>
      <c r="K11" s="24">
        <f t="shared" si="8"/>
        <v>-100</v>
      </c>
      <c r="L11" s="34"/>
      <c r="M11" s="35">
        <f t="shared" si="9"/>
        <v>527.08</v>
      </c>
      <c r="N11" s="24">
        <f t="shared" si="13"/>
        <v>-100</v>
      </c>
      <c r="O11" s="28">
        <f>SUM(O12:O13)</f>
        <v>614064</v>
      </c>
      <c r="P11" s="29">
        <v>614064</v>
      </c>
      <c r="Q11" s="24">
        <f t="shared" si="1"/>
        <v>0</v>
      </c>
      <c r="R11" s="29">
        <v>437352</v>
      </c>
      <c r="S11" s="24">
        <f t="shared" si="2"/>
        <v>40.40498271415245</v>
      </c>
      <c r="T11" s="37">
        <f aca="true" t="shared" si="15" ref="T11:T40">T8+O11</f>
        <v>2001064</v>
      </c>
      <c r="U11" s="29">
        <f t="shared" si="10"/>
        <v>1762151</v>
      </c>
      <c r="V11" s="24">
        <f t="shared" si="11"/>
        <v>13.558032200418694</v>
      </c>
      <c r="W11" s="29">
        <v>1146521</v>
      </c>
      <c r="X11" s="24">
        <f t="shared" si="4"/>
        <v>74.5335672002519</v>
      </c>
      <c r="Y11" s="30">
        <f t="shared" si="5"/>
        <v>113.6</v>
      </c>
      <c r="Z11" s="30">
        <f t="shared" si="6"/>
        <v>113.6</v>
      </c>
      <c r="AA11" s="30">
        <f t="shared" si="12"/>
        <v>16.749307942688517</v>
      </c>
    </row>
    <row r="12" spans="1:27" ht="15.75" hidden="1">
      <c r="A12" s="31"/>
      <c r="B12" s="22" t="s">
        <v>19</v>
      </c>
      <c r="C12" s="23"/>
      <c r="D12" s="23">
        <v>1120.6</v>
      </c>
      <c r="E12" s="24">
        <f t="shared" si="14"/>
        <v>-100</v>
      </c>
      <c r="F12" s="34"/>
      <c r="G12" s="24">
        <v>3160.1</v>
      </c>
      <c r="H12" s="24">
        <f t="shared" si="7"/>
        <v>-100</v>
      </c>
      <c r="I12" s="32"/>
      <c r="J12" s="32">
        <v>107.77</v>
      </c>
      <c r="K12" s="24">
        <f t="shared" si="8"/>
        <v>-100</v>
      </c>
      <c r="L12" s="34"/>
      <c r="M12" s="35">
        <f t="shared" si="9"/>
        <v>359.51</v>
      </c>
      <c r="N12" s="24">
        <f t="shared" si="13"/>
        <v>-100</v>
      </c>
      <c r="O12" s="28">
        <v>312450</v>
      </c>
      <c r="P12" s="29">
        <v>312450</v>
      </c>
      <c r="Q12" s="24">
        <f t="shared" si="1"/>
        <v>0</v>
      </c>
      <c r="R12" s="29">
        <v>280672</v>
      </c>
      <c r="S12" s="24">
        <f t="shared" si="2"/>
        <v>11.322112643940258</v>
      </c>
      <c r="T12" s="37">
        <f t="shared" si="15"/>
        <v>1120450</v>
      </c>
      <c r="U12" s="29">
        <f t="shared" si="10"/>
        <v>1020120</v>
      </c>
      <c r="V12" s="24">
        <f t="shared" si="11"/>
        <v>9.835117437164257</v>
      </c>
      <c r="W12" s="29">
        <v>780584</v>
      </c>
      <c r="X12" s="24">
        <f t="shared" si="4"/>
        <v>43.539964949319995</v>
      </c>
      <c r="Y12" s="30">
        <f t="shared" si="5"/>
        <v>109.8</v>
      </c>
      <c r="Z12" s="30">
        <f t="shared" si="6"/>
        <v>109.8</v>
      </c>
      <c r="AA12" s="30">
        <f t="shared" si="12"/>
        <v>15.353092326776533</v>
      </c>
    </row>
    <row r="13" spans="1:27" ht="15.75" hidden="1">
      <c r="A13" s="31"/>
      <c r="B13" s="22" t="s">
        <v>20</v>
      </c>
      <c r="C13" s="23"/>
      <c r="D13" s="23">
        <v>1194.8</v>
      </c>
      <c r="E13" s="24">
        <f t="shared" si="14"/>
        <v>-100</v>
      </c>
      <c r="F13" s="34"/>
      <c r="G13" s="24">
        <v>3021</v>
      </c>
      <c r="H13" s="24">
        <f t="shared" si="7"/>
        <v>-100</v>
      </c>
      <c r="I13" s="32"/>
      <c r="J13" s="32">
        <v>66.31</v>
      </c>
      <c r="K13" s="24">
        <f t="shared" si="8"/>
        <v>-100</v>
      </c>
      <c r="L13" s="34"/>
      <c r="M13" s="35">
        <f t="shared" si="9"/>
        <v>167.57</v>
      </c>
      <c r="N13" s="24">
        <f t="shared" si="13"/>
        <v>-100</v>
      </c>
      <c r="O13" s="28">
        <v>301614</v>
      </c>
      <c r="P13" s="29">
        <v>301614</v>
      </c>
      <c r="Q13" s="24">
        <f t="shared" si="1"/>
        <v>0</v>
      </c>
      <c r="R13" s="29">
        <v>156680</v>
      </c>
      <c r="S13" s="24">
        <f t="shared" si="2"/>
        <v>92.50319121776872</v>
      </c>
      <c r="T13" s="37">
        <f t="shared" si="15"/>
        <v>880614</v>
      </c>
      <c r="U13" s="29">
        <f t="shared" si="10"/>
        <v>742031</v>
      </c>
      <c r="V13" s="24">
        <f t="shared" si="11"/>
        <v>18.676173906480997</v>
      </c>
      <c r="W13" s="29">
        <v>365938</v>
      </c>
      <c r="X13" s="24">
        <f t="shared" si="4"/>
        <v>140.6456831485115</v>
      </c>
      <c r="Y13" s="30">
        <f t="shared" si="5"/>
        <v>118.7</v>
      </c>
      <c r="Z13" s="30">
        <f t="shared" si="6"/>
        <v>118.7</v>
      </c>
      <c r="AA13" s="30">
        <f t="shared" si="12"/>
        <v>18.231779979929755</v>
      </c>
    </row>
    <row r="14" spans="1:27" ht="15.75" hidden="1">
      <c r="A14" s="21" t="s">
        <v>23</v>
      </c>
      <c r="B14" s="22" t="s">
        <v>18</v>
      </c>
      <c r="C14" s="25"/>
      <c r="D14" s="25">
        <v>2382.6</v>
      </c>
      <c r="E14" s="24">
        <f t="shared" si="14"/>
        <v>-100</v>
      </c>
      <c r="F14" s="34"/>
      <c r="G14" s="24">
        <v>8563.7</v>
      </c>
      <c r="H14" s="24">
        <f t="shared" si="7"/>
        <v>-100</v>
      </c>
      <c r="I14" s="26"/>
      <c r="J14" s="26">
        <v>202.18</v>
      </c>
      <c r="K14" s="24">
        <f t="shared" si="8"/>
        <v>-100</v>
      </c>
      <c r="L14" s="34"/>
      <c r="M14" s="35">
        <f t="shared" si="9"/>
        <v>729.26</v>
      </c>
      <c r="N14" s="24">
        <f t="shared" si="13"/>
        <v>-100</v>
      </c>
      <c r="O14" s="28">
        <f>SUM(O15:O16)</f>
        <v>676954</v>
      </c>
      <c r="P14" s="29">
        <v>676954</v>
      </c>
      <c r="Q14" s="24">
        <f t="shared" si="1"/>
        <v>0</v>
      </c>
      <c r="R14" s="29">
        <v>496578</v>
      </c>
      <c r="S14" s="24">
        <f t="shared" si="2"/>
        <v>36.32380008780092</v>
      </c>
      <c r="T14" s="37">
        <f t="shared" si="15"/>
        <v>2678018</v>
      </c>
      <c r="U14" s="29">
        <f t="shared" si="10"/>
        <v>2439105</v>
      </c>
      <c r="V14" s="24">
        <f t="shared" si="11"/>
        <v>9.79510927163858</v>
      </c>
      <c r="W14" s="29">
        <v>1643099</v>
      </c>
      <c r="X14" s="24">
        <f t="shared" si="4"/>
        <v>62.98579696049964</v>
      </c>
      <c r="Y14" s="30">
        <f t="shared" si="5"/>
        <v>109.8</v>
      </c>
      <c r="Z14" s="30">
        <f t="shared" si="6"/>
        <v>109.8</v>
      </c>
      <c r="AA14" s="30">
        <f t="shared" si="12"/>
        <v>10.24160348107037</v>
      </c>
    </row>
    <row r="15" spans="1:27" ht="15.75" hidden="1">
      <c r="A15" s="31"/>
      <c r="B15" s="22" t="s">
        <v>19</v>
      </c>
      <c r="C15" s="25"/>
      <c r="D15" s="28">
        <v>1198.5</v>
      </c>
      <c r="E15" s="24">
        <f t="shared" si="14"/>
        <v>-100</v>
      </c>
      <c r="F15" s="34"/>
      <c r="G15" s="24">
        <v>4358.6</v>
      </c>
      <c r="H15" s="24">
        <f t="shared" si="7"/>
        <v>-100</v>
      </c>
      <c r="I15" s="26"/>
      <c r="J15" s="26">
        <v>138.03</v>
      </c>
      <c r="K15" s="24">
        <f t="shared" si="8"/>
        <v>-100</v>
      </c>
      <c r="L15" s="34"/>
      <c r="M15" s="35">
        <f t="shared" si="9"/>
        <v>497.53999999999996</v>
      </c>
      <c r="N15" s="24">
        <f t="shared" si="13"/>
        <v>-100</v>
      </c>
      <c r="O15" s="28">
        <v>397589</v>
      </c>
      <c r="P15" s="29">
        <v>397589</v>
      </c>
      <c r="Q15" s="24">
        <f t="shared" si="1"/>
        <v>0</v>
      </c>
      <c r="R15" s="29">
        <v>318630</v>
      </c>
      <c r="S15" s="24">
        <f t="shared" si="2"/>
        <v>24.780780215296744</v>
      </c>
      <c r="T15" s="37">
        <f t="shared" si="15"/>
        <v>1518039</v>
      </c>
      <c r="U15" s="29">
        <f t="shared" si="10"/>
        <v>1417709</v>
      </c>
      <c r="V15" s="24">
        <f t="shared" si="11"/>
        <v>7.076910705934722</v>
      </c>
      <c r="W15" s="29">
        <v>1099214</v>
      </c>
      <c r="X15" s="24">
        <f t="shared" si="4"/>
        <v>38.10222577223362</v>
      </c>
      <c r="Y15" s="30">
        <f t="shared" si="5"/>
        <v>107.1</v>
      </c>
      <c r="Z15" s="30">
        <f t="shared" si="6"/>
        <v>107.1</v>
      </c>
      <c r="AA15" s="30">
        <f t="shared" si="12"/>
        <v>27.2488398143703</v>
      </c>
    </row>
    <row r="16" spans="1:27" ht="15.75" hidden="1">
      <c r="A16" s="31"/>
      <c r="B16" s="22" t="s">
        <v>20</v>
      </c>
      <c r="C16" s="25"/>
      <c r="D16" s="25">
        <v>1184</v>
      </c>
      <c r="E16" s="24">
        <f t="shared" si="14"/>
        <v>-100</v>
      </c>
      <c r="F16" s="34"/>
      <c r="G16" s="24">
        <v>4205.1</v>
      </c>
      <c r="H16" s="24">
        <f t="shared" si="7"/>
        <v>-100</v>
      </c>
      <c r="I16" s="26"/>
      <c r="J16" s="26">
        <v>64.15</v>
      </c>
      <c r="K16" s="24">
        <f t="shared" si="8"/>
        <v>-100</v>
      </c>
      <c r="L16" s="34"/>
      <c r="M16" s="35">
        <f t="shared" si="9"/>
        <v>231.72</v>
      </c>
      <c r="N16" s="24">
        <f t="shared" si="13"/>
        <v>-100</v>
      </c>
      <c r="O16" s="28">
        <v>279365</v>
      </c>
      <c r="P16" s="29">
        <v>279365</v>
      </c>
      <c r="Q16" s="24">
        <f t="shared" si="1"/>
        <v>0</v>
      </c>
      <c r="R16" s="29">
        <v>177948</v>
      </c>
      <c r="S16" s="24">
        <f t="shared" si="2"/>
        <v>56.99249218872927</v>
      </c>
      <c r="T16" s="37">
        <f t="shared" si="15"/>
        <v>1159979</v>
      </c>
      <c r="U16" s="29">
        <f t="shared" si="10"/>
        <v>1021396</v>
      </c>
      <c r="V16" s="24">
        <f t="shared" si="11"/>
        <v>13.56799909143956</v>
      </c>
      <c r="W16" s="29">
        <v>543885</v>
      </c>
      <c r="X16" s="24">
        <f t="shared" si="4"/>
        <v>113.27651985254238</v>
      </c>
      <c r="Y16" s="30">
        <f t="shared" si="5"/>
        <v>113.6</v>
      </c>
      <c r="Z16" s="30">
        <f t="shared" si="6"/>
        <v>113.6</v>
      </c>
      <c r="AA16" s="30">
        <f t="shared" si="12"/>
        <v>-7.376646972620634</v>
      </c>
    </row>
    <row r="17" spans="1:27" ht="15.75" hidden="1">
      <c r="A17" s="21" t="s">
        <v>24</v>
      </c>
      <c r="B17" s="22" t="s">
        <v>18</v>
      </c>
      <c r="C17" s="34"/>
      <c r="D17" s="34">
        <v>2438.7</v>
      </c>
      <c r="E17" s="24">
        <f t="shared" si="14"/>
        <v>-100</v>
      </c>
      <c r="F17" s="34"/>
      <c r="G17" s="24">
        <v>11002.4</v>
      </c>
      <c r="H17" s="24">
        <f t="shared" si="7"/>
        <v>-100</v>
      </c>
      <c r="I17" s="27"/>
      <c r="J17" s="27">
        <v>218.29</v>
      </c>
      <c r="K17" s="24">
        <f t="shared" si="8"/>
        <v>-100</v>
      </c>
      <c r="L17" s="34"/>
      <c r="M17" s="35">
        <f t="shared" si="9"/>
        <v>947.55</v>
      </c>
      <c r="N17" s="24">
        <f t="shared" si="13"/>
        <v>-100</v>
      </c>
      <c r="O17" s="28">
        <f>SUM(O18:O19)</f>
        <v>736572</v>
      </c>
      <c r="P17" s="29">
        <v>736572</v>
      </c>
      <c r="Q17" s="24">
        <f t="shared" si="1"/>
        <v>0</v>
      </c>
      <c r="R17" s="29">
        <v>452922</v>
      </c>
      <c r="S17" s="24">
        <f t="shared" si="2"/>
        <v>62.626677441148814</v>
      </c>
      <c r="T17" s="37">
        <f t="shared" si="15"/>
        <v>3414590</v>
      </c>
      <c r="U17" s="29">
        <f t="shared" si="10"/>
        <v>3175677</v>
      </c>
      <c r="V17" s="24">
        <f t="shared" si="11"/>
        <v>7.5232147349998115</v>
      </c>
      <c r="W17" s="29">
        <v>2096021</v>
      </c>
      <c r="X17" s="24">
        <f t="shared" si="4"/>
        <v>62.90819605337924</v>
      </c>
      <c r="Y17" s="30">
        <f t="shared" si="5"/>
        <v>107.5</v>
      </c>
      <c r="Z17" s="30">
        <f t="shared" si="6"/>
        <v>107.5</v>
      </c>
      <c r="AA17" s="30">
        <f t="shared" si="12"/>
        <v>8.806802234716102</v>
      </c>
    </row>
    <row r="18" spans="1:27" ht="15.75" hidden="1">
      <c r="A18" s="31"/>
      <c r="B18" s="22" t="s">
        <v>19</v>
      </c>
      <c r="C18" s="34"/>
      <c r="D18" s="34">
        <v>1316.6</v>
      </c>
      <c r="E18" s="24">
        <f t="shared" si="14"/>
        <v>-100</v>
      </c>
      <c r="F18" s="34"/>
      <c r="G18" s="24">
        <v>5675.3</v>
      </c>
      <c r="H18" s="24">
        <f t="shared" si="7"/>
        <v>-100</v>
      </c>
      <c r="I18" s="35"/>
      <c r="J18" s="35">
        <v>157.94</v>
      </c>
      <c r="K18" s="24">
        <f t="shared" si="8"/>
        <v>-100</v>
      </c>
      <c r="L18" s="34"/>
      <c r="M18" s="35">
        <f t="shared" si="9"/>
        <v>655.48</v>
      </c>
      <c r="N18" s="24">
        <f t="shared" si="13"/>
        <v>-100</v>
      </c>
      <c r="O18" s="28">
        <v>475094</v>
      </c>
      <c r="P18" s="29">
        <v>475094</v>
      </c>
      <c r="Q18" s="24">
        <f t="shared" si="1"/>
        <v>0</v>
      </c>
      <c r="R18" s="29">
        <v>281561</v>
      </c>
      <c r="S18" s="24">
        <f t="shared" si="2"/>
        <v>68.73572689399455</v>
      </c>
      <c r="T18" s="37">
        <f t="shared" si="15"/>
        <v>1993133</v>
      </c>
      <c r="U18" s="29">
        <f t="shared" si="10"/>
        <v>1892803</v>
      </c>
      <c r="V18" s="24">
        <f t="shared" si="11"/>
        <v>5.30060444747815</v>
      </c>
      <c r="W18" s="29">
        <v>1380775</v>
      </c>
      <c r="X18" s="24">
        <f t="shared" si="4"/>
        <v>44.348862052108416</v>
      </c>
      <c r="Y18" s="30">
        <f t="shared" si="5"/>
        <v>105.3</v>
      </c>
      <c r="Z18" s="30">
        <f t="shared" si="6"/>
        <v>105.3</v>
      </c>
      <c r="AA18" s="30">
        <f t="shared" si="12"/>
        <v>19.493748569502685</v>
      </c>
    </row>
    <row r="19" spans="1:27" ht="15.75" hidden="1">
      <c r="A19" s="31"/>
      <c r="B19" s="22" t="s">
        <v>20</v>
      </c>
      <c r="C19" s="34"/>
      <c r="D19" s="34">
        <v>1122.1</v>
      </c>
      <c r="E19" s="24">
        <f t="shared" si="14"/>
        <v>-100</v>
      </c>
      <c r="F19" s="34"/>
      <c r="G19" s="24">
        <v>5327.1</v>
      </c>
      <c r="H19" s="24">
        <f t="shared" si="7"/>
        <v>-100</v>
      </c>
      <c r="I19" s="35"/>
      <c r="J19" s="35">
        <v>60.35</v>
      </c>
      <c r="K19" s="24">
        <f t="shared" si="8"/>
        <v>-100</v>
      </c>
      <c r="L19" s="34"/>
      <c r="M19" s="35">
        <f t="shared" si="9"/>
        <v>292.07</v>
      </c>
      <c r="N19" s="24">
        <f t="shared" si="13"/>
        <v>-100</v>
      </c>
      <c r="O19" s="28">
        <v>261478</v>
      </c>
      <c r="P19" s="29">
        <v>261478</v>
      </c>
      <c r="Q19" s="24">
        <f t="shared" si="1"/>
        <v>0</v>
      </c>
      <c r="R19" s="29">
        <v>171361</v>
      </c>
      <c r="S19" s="24">
        <f t="shared" si="2"/>
        <v>52.58897882248584</v>
      </c>
      <c r="T19" s="37">
        <f t="shared" si="15"/>
        <v>1421457</v>
      </c>
      <c r="U19" s="29">
        <f t="shared" si="10"/>
        <v>1282874</v>
      </c>
      <c r="V19" s="24">
        <f t="shared" si="11"/>
        <v>10.802541792880675</v>
      </c>
      <c r="W19" s="29">
        <v>715246</v>
      </c>
      <c r="X19" s="24">
        <f t="shared" si="4"/>
        <v>98.73679824843481</v>
      </c>
      <c r="Y19" s="30">
        <f t="shared" si="5"/>
        <v>110.8</v>
      </c>
      <c r="Z19" s="30">
        <f t="shared" si="6"/>
        <v>110.8</v>
      </c>
      <c r="AA19" s="30">
        <f t="shared" si="12"/>
        <v>-6.402734773504193</v>
      </c>
    </row>
    <row r="20" spans="1:27" ht="15.75" hidden="1">
      <c r="A20" s="21" t="s">
        <v>25</v>
      </c>
      <c r="B20" s="22" t="s">
        <v>18</v>
      </c>
      <c r="C20" s="34"/>
      <c r="D20" s="34">
        <v>2545.2</v>
      </c>
      <c r="E20" s="24">
        <f t="shared" si="14"/>
        <v>-100</v>
      </c>
      <c r="F20" s="34"/>
      <c r="G20" s="24">
        <v>13547.6</v>
      </c>
      <c r="H20" s="24">
        <f t="shared" si="7"/>
        <v>-100</v>
      </c>
      <c r="I20" s="27"/>
      <c r="J20" s="27">
        <v>227.74</v>
      </c>
      <c r="K20" s="24">
        <f t="shared" si="8"/>
        <v>-100</v>
      </c>
      <c r="L20" s="34"/>
      <c r="M20" s="35">
        <f t="shared" si="9"/>
        <v>1175.29</v>
      </c>
      <c r="N20" s="24">
        <f t="shared" si="13"/>
        <v>-100</v>
      </c>
      <c r="O20" s="28">
        <f>SUM(O21:O22)</f>
        <v>730408</v>
      </c>
      <c r="P20" s="29">
        <v>730408</v>
      </c>
      <c r="Q20" s="24">
        <f t="shared" si="1"/>
        <v>0</v>
      </c>
      <c r="R20" s="29">
        <v>524265</v>
      </c>
      <c r="S20" s="24">
        <f t="shared" si="2"/>
        <v>39.32038186794847</v>
      </c>
      <c r="T20" s="37">
        <f t="shared" si="15"/>
        <v>4144998</v>
      </c>
      <c r="U20" s="29">
        <f t="shared" si="10"/>
        <v>3906085</v>
      </c>
      <c r="V20" s="24">
        <f t="shared" si="11"/>
        <v>6.116431158052109</v>
      </c>
      <c r="W20" s="29">
        <v>2620286</v>
      </c>
      <c r="X20" s="24">
        <f t="shared" si="4"/>
        <v>58.18876260072375</v>
      </c>
      <c r="Y20" s="30">
        <f t="shared" si="5"/>
        <v>106.1</v>
      </c>
      <c r="Z20" s="30">
        <f t="shared" si="6"/>
        <v>106.1</v>
      </c>
      <c r="AA20" s="30">
        <f t="shared" si="12"/>
        <v>-0.8368496223043991</v>
      </c>
    </row>
    <row r="21" spans="1:27" ht="15.75" hidden="1">
      <c r="A21" s="31"/>
      <c r="B21" s="22" t="s">
        <v>19</v>
      </c>
      <c r="C21" s="34"/>
      <c r="D21" s="34">
        <v>1373.4</v>
      </c>
      <c r="E21" s="24">
        <f t="shared" si="14"/>
        <v>-100</v>
      </c>
      <c r="F21" s="34"/>
      <c r="G21" s="24">
        <v>7048.6</v>
      </c>
      <c r="H21" s="24">
        <f t="shared" si="7"/>
        <v>-100</v>
      </c>
      <c r="I21" s="35"/>
      <c r="J21" s="35">
        <v>166.79</v>
      </c>
      <c r="K21" s="24">
        <f t="shared" si="8"/>
        <v>-100</v>
      </c>
      <c r="L21" s="34"/>
      <c r="M21" s="35">
        <f t="shared" si="9"/>
        <v>822.27</v>
      </c>
      <c r="N21" s="24">
        <f t="shared" si="13"/>
        <v>-100</v>
      </c>
      <c r="O21" s="28">
        <v>483500</v>
      </c>
      <c r="P21" s="29">
        <v>483500</v>
      </c>
      <c r="Q21" s="24">
        <f t="shared" si="1"/>
        <v>0</v>
      </c>
      <c r="R21" s="29">
        <v>320213</v>
      </c>
      <c r="S21" s="24">
        <f t="shared" si="2"/>
        <v>50.993245121216205</v>
      </c>
      <c r="T21" s="37">
        <f t="shared" si="15"/>
        <v>2476633</v>
      </c>
      <c r="U21" s="29">
        <f t="shared" si="10"/>
        <v>2376303</v>
      </c>
      <c r="V21" s="24">
        <f t="shared" si="11"/>
        <v>4.222104672678512</v>
      </c>
      <c r="W21" s="29">
        <v>1700988</v>
      </c>
      <c r="X21" s="24">
        <f t="shared" si="4"/>
        <v>45.59967501240456</v>
      </c>
      <c r="Y21" s="30">
        <f t="shared" si="5"/>
        <v>104.2</v>
      </c>
      <c r="Z21" s="30">
        <f t="shared" si="6"/>
        <v>104.2</v>
      </c>
      <c r="AA21" s="30">
        <f t="shared" si="12"/>
        <v>1.7693340686264207</v>
      </c>
    </row>
    <row r="22" spans="1:27" ht="15.75" hidden="1">
      <c r="A22" s="31"/>
      <c r="B22" s="22" t="s">
        <v>20</v>
      </c>
      <c r="C22" s="34"/>
      <c r="D22" s="34">
        <v>1171.9</v>
      </c>
      <c r="E22" s="24">
        <f t="shared" si="14"/>
        <v>-100</v>
      </c>
      <c r="F22" s="34"/>
      <c r="G22" s="24">
        <v>6499</v>
      </c>
      <c r="H22" s="24">
        <f t="shared" si="7"/>
        <v>-100</v>
      </c>
      <c r="I22" s="35"/>
      <c r="J22" s="35">
        <v>60.95</v>
      </c>
      <c r="K22" s="24">
        <f t="shared" si="8"/>
        <v>-100</v>
      </c>
      <c r="L22" s="34"/>
      <c r="M22" s="35">
        <f t="shared" si="9"/>
        <v>353.02</v>
      </c>
      <c r="N22" s="24">
        <f t="shared" si="13"/>
        <v>-100</v>
      </c>
      <c r="O22" s="28">
        <v>246908</v>
      </c>
      <c r="P22" s="29">
        <v>246908</v>
      </c>
      <c r="Q22" s="24">
        <f t="shared" si="1"/>
        <v>0</v>
      </c>
      <c r="R22" s="29">
        <v>204052</v>
      </c>
      <c r="S22" s="24">
        <f t="shared" si="2"/>
        <v>21.00248956148431</v>
      </c>
      <c r="T22" s="37">
        <f t="shared" si="15"/>
        <v>1668365</v>
      </c>
      <c r="U22" s="29">
        <f t="shared" si="10"/>
        <v>1529782</v>
      </c>
      <c r="V22" s="24">
        <f t="shared" si="11"/>
        <v>9.059003178230626</v>
      </c>
      <c r="W22" s="29">
        <v>919299</v>
      </c>
      <c r="X22" s="24">
        <f t="shared" si="4"/>
        <v>81.48230336375869</v>
      </c>
      <c r="Y22" s="30">
        <f t="shared" si="5"/>
        <v>109.1</v>
      </c>
      <c r="Z22" s="30">
        <f t="shared" si="6"/>
        <v>109.1</v>
      </c>
      <c r="AA22" s="30">
        <f t="shared" si="12"/>
        <v>-5.5721705076526575</v>
      </c>
    </row>
    <row r="23" spans="1:27" ht="15.75" hidden="1">
      <c r="A23" s="21" t="s">
        <v>26</v>
      </c>
      <c r="B23" s="22" t="s">
        <v>18</v>
      </c>
      <c r="C23" s="34"/>
      <c r="D23" s="34">
        <v>2623</v>
      </c>
      <c r="E23" s="24">
        <f t="shared" si="14"/>
        <v>-100</v>
      </c>
      <c r="F23" s="34"/>
      <c r="G23" s="24">
        <v>16170.6</v>
      </c>
      <c r="H23" s="24">
        <f t="shared" si="7"/>
        <v>-100</v>
      </c>
      <c r="I23" s="27"/>
      <c r="J23" s="27">
        <v>239.69</v>
      </c>
      <c r="K23" s="24">
        <f t="shared" si="8"/>
        <v>-100</v>
      </c>
      <c r="L23" s="34"/>
      <c r="M23" s="35">
        <f t="shared" si="9"/>
        <v>1414.98</v>
      </c>
      <c r="N23" s="24">
        <f t="shared" si="13"/>
        <v>-100</v>
      </c>
      <c r="O23" s="28">
        <f>SUM(O24:O25)</f>
        <v>738000</v>
      </c>
      <c r="P23" s="29">
        <v>738000</v>
      </c>
      <c r="Q23" s="24">
        <f t="shared" si="1"/>
        <v>0</v>
      </c>
      <c r="R23" s="29">
        <v>573095</v>
      </c>
      <c r="S23" s="24">
        <f t="shared" si="2"/>
        <v>28.77446147671853</v>
      </c>
      <c r="T23" s="37">
        <f t="shared" si="15"/>
        <v>4882998</v>
      </c>
      <c r="U23" s="29">
        <f t="shared" si="10"/>
        <v>4644085</v>
      </c>
      <c r="V23" s="24">
        <f t="shared" si="11"/>
        <v>5.144457950274386</v>
      </c>
      <c r="W23" s="29">
        <v>3193381</v>
      </c>
      <c r="X23" s="24">
        <f t="shared" si="4"/>
        <v>52.90997222066517</v>
      </c>
      <c r="Y23" s="30">
        <f t="shared" si="5"/>
        <v>105.1</v>
      </c>
      <c r="Z23" s="30">
        <f t="shared" si="6"/>
        <v>105.1</v>
      </c>
      <c r="AA23" s="30">
        <f t="shared" si="12"/>
        <v>1.0394190644133232</v>
      </c>
    </row>
    <row r="24" spans="1:27" ht="15.75" hidden="1">
      <c r="A24" s="31"/>
      <c r="B24" s="22" t="s">
        <v>19</v>
      </c>
      <c r="C24" s="34"/>
      <c r="D24" s="34">
        <v>1454.4</v>
      </c>
      <c r="E24" s="24">
        <f t="shared" si="14"/>
        <v>-100</v>
      </c>
      <c r="F24" s="34"/>
      <c r="G24" s="24">
        <v>8503</v>
      </c>
      <c r="H24" s="24">
        <f t="shared" si="7"/>
        <v>-100</v>
      </c>
      <c r="I24" s="27"/>
      <c r="J24" s="35">
        <v>180.41</v>
      </c>
      <c r="K24" s="24">
        <f t="shared" si="8"/>
        <v>-100</v>
      </c>
      <c r="L24" s="34"/>
      <c r="M24" s="35">
        <f t="shared" si="9"/>
        <v>1002.68</v>
      </c>
      <c r="N24" s="24">
        <f t="shared" si="13"/>
        <v>-100</v>
      </c>
      <c r="O24" s="28">
        <v>500844</v>
      </c>
      <c r="P24" s="29">
        <v>500844</v>
      </c>
      <c r="Q24" s="24">
        <f t="shared" si="1"/>
        <v>0</v>
      </c>
      <c r="R24" s="29">
        <v>353034</v>
      </c>
      <c r="S24" s="24">
        <f t="shared" si="2"/>
        <v>41.8684885875015</v>
      </c>
      <c r="T24" s="37">
        <f t="shared" si="15"/>
        <v>2977477</v>
      </c>
      <c r="U24" s="29">
        <f t="shared" si="10"/>
        <v>2877147</v>
      </c>
      <c r="V24" s="24">
        <f t="shared" si="11"/>
        <v>3.487134998663606</v>
      </c>
      <c r="W24" s="29">
        <v>2054022</v>
      </c>
      <c r="X24" s="24">
        <f t="shared" si="4"/>
        <v>44.9583792189178</v>
      </c>
      <c r="Y24" s="30">
        <f t="shared" si="5"/>
        <v>103.5</v>
      </c>
      <c r="Z24" s="30">
        <f t="shared" si="6"/>
        <v>103.5</v>
      </c>
      <c r="AA24" s="30">
        <f t="shared" si="12"/>
        <v>3.587176835573942</v>
      </c>
    </row>
    <row r="25" spans="1:27" ht="15.75" hidden="1">
      <c r="A25" s="31"/>
      <c r="B25" s="22" t="s">
        <v>20</v>
      </c>
      <c r="C25" s="34"/>
      <c r="D25" s="34">
        <v>1168.7</v>
      </c>
      <c r="E25" s="24">
        <f t="shared" si="14"/>
        <v>-100</v>
      </c>
      <c r="F25" s="34"/>
      <c r="G25" s="24">
        <v>7667.7</v>
      </c>
      <c r="H25" s="24">
        <f t="shared" si="7"/>
        <v>-100</v>
      </c>
      <c r="I25" s="27"/>
      <c r="J25" s="35">
        <v>59.28</v>
      </c>
      <c r="K25" s="24">
        <f t="shared" si="8"/>
        <v>-100</v>
      </c>
      <c r="L25" s="34"/>
      <c r="M25" s="35">
        <f t="shared" si="9"/>
        <v>412.29999999999995</v>
      </c>
      <c r="N25" s="24">
        <f t="shared" si="13"/>
        <v>-100</v>
      </c>
      <c r="O25" s="28">
        <v>237156</v>
      </c>
      <c r="P25" s="29">
        <v>237156</v>
      </c>
      <c r="Q25" s="24">
        <f t="shared" si="1"/>
        <v>0</v>
      </c>
      <c r="R25" s="29">
        <v>220061</v>
      </c>
      <c r="S25" s="24">
        <f t="shared" si="2"/>
        <v>7.768300607558814</v>
      </c>
      <c r="T25" s="37">
        <f t="shared" si="15"/>
        <v>1905521</v>
      </c>
      <c r="U25" s="29">
        <f t="shared" si="10"/>
        <v>1766938</v>
      </c>
      <c r="V25" s="24">
        <f t="shared" si="11"/>
        <v>7.843116170459851</v>
      </c>
      <c r="W25" s="29">
        <v>1139359</v>
      </c>
      <c r="X25" s="24">
        <f t="shared" si="4"/>
        <v>67.24500355024185</v>
      </c>
      <c r="Y25" s="30">
        <f t="shared" si="5"/>
        <v>107.8</v>
      </c>
      <c r="Z25" s="30">
        <f t="shared" si="6"/>
        <v>107.8</v>
      </c>
      <c r="AA25" s="30">
        <f t="shared" si="12"/>
        <v>-3.949649262073322</v>
      </c>
    </row>
    <row r="26" spans="1:27" ht="15.75" hidden="1">
      <c r="A26" s="21" t="s">
        <v>27</v>
      </c>
      <c r="B26" s="22" t="s">
        <v>18</v>
      </c>
      <c r="C26" s="34"/>
      <c r="D26" s="34">
        <v>2586</v>
      </c>
      <c r="E26" s="24">
        <f t="shared" si="14"/>
        <v>-100</v>
      </c>
      <c r="F26" s="34"/>
      <c r="G26" s="24">
        <v>18756.7</v>
      </c>
      <c r="H26" s="24">
        <f t="shared" si="7"/>
        <v>-100</v>
      </c>
      <c r="I26" s="27"/>
      <c r="J26" s="27">
        <v>220.32</v>
      </c>
      <c r="K26" s="24">
        <f t="shared" si="8"/>
        <v>-100</v>
      </c>
      <c r="L26" s="34"/>
      <c r="M26" s="35">
        <f t="shared" si="9"/>
        <v>1635.3</v>
      </c>
      <c r="N26" s="24">
        <f t="shared" si="13"/>
        <v>-100</v>
      </c>
      <c r="O26" s="28">
        <f>SUM(O27:O28)</f>
        <v>715793</v>
      </c>
      <c r="P26" s="29">
        <v>715793</v>
      </c>
      <c r="Q26" s="24">
        <f t="shared" si="1"/>
        <v>0</v>
      </c>
      <c r="R26" s="29">
        <v>558550</v>
      </c>
      <c r="S26" s="24">
        <f t="shared" si="2"/>
        <v>28.15200071614001</v>
      </c>
      <c r="T26" s="37">
        <f t="shared" si="15"/>
        <v>5598791</v>
      </c>
      <c r="U26" s="29">
        <f t="shared" si="10"/>
        <v>5359878</v>
      </c>
      <c r="V26" s="24">
        <f t="shared" si="11"/>
        <v>4.457433546062049</v>
      </c>
      <c r="W26" s="29">
        <v>3751933</v>
      </c>
      <c r="X26" s="24">
        <f t="shared" si="4"/>
        <v>49.22417324616404</v>
      </c>
      <c r="Y26" s="30">
        <f t="shared" si="5"/>
        <v>104.5</v>
      </c>
      <c r="Z26" s="30">
        <f t="shared" si="6"/>
        <v>104.5</v>
      </c>
      <c r="AA26" s="30">
        <f t="shared" si="12"/>
        <v>-3.0090785907859043</v>
      </c>
    </row>
    <row r="27" spans="1:27" ht="15.75" hidden="1">
      <c r="A27" s="31"/>
      <c r="B27" s="22" t="s">
        <v>19</v>
      </c>
      <c r="C27" s="34"/>
      <c r="D27" s="34">
        <v>1392.4</v>
      </c>
      <c r="E27" s="24">
        <f t="shared" si="14"/>
        <v>-100</v>
      </c>
      <c r="F27" s="34"/>
      <c r="G27" s="24">
        <v>9895.4</v>
      </c>
      <c r="H27" s="24">
        <f t="shared" si="7"/>
        <v>-100</v>
      </c>
      <c r="I27" s="27"/>
      <c r="J27" s="35">
        <v>159.9</v>
      </c>
      <c r="K27" s="24">
        <f t="shared" si="8"/>
        <v>-100</v>
      </c>
      <c r="L27" s="34"/>
      <c r="M27" s="35">
        <f t="shared" si="9"/>
        <v>1162.58</v>
      </c>
      <c r="N27" s="24">
        <f t="shared" si="13"/>
        <v>-100</v>
      </c>
      <c r="O27" s="28">
        <v>457710</v>
      </c>
      <c r="P27" s="29">
        <v>457710</v>
      </c>
      <c r="Q27" s="24">
        <f t="shared" si="1"/>
        <v>0</v>
      </c>
      <c r="R27" s="29">
        <v>353252</v>
      </c>
      <c r="S27" s="24">
        <f t="shared" si="2"/>
        <v>29.570391675064826</v>
      </c>
      <c r="T27" s="37">
        <f t="shared" si="15"/>
        <v>3435187</v>
      </c>
      <c r="U27" s="29">
        <f t="shared" si="10"/>
        <v>3334857</v>
      </c>
      <c r="V27" s="24">
        <f t="shared" si="11"/>
        <v>3.0085248033123975</v>
      </c>
      <c r="W27" s="29">
        <v>2407275</v>
      </c>
      <c r="X27" s="24">
        <f t="shared" si="4"/>
        <v>42.70023158966049</v>
      </c>
      <c r="Y27" s="30">
        <f t="shared" si="5"/>
        <v>103</v>
      </c>
      <c r="Z27" s="30">
        <f t="shared" si="6"/>
        <v>103</v>
      </c>
      <c r="AA27" s="30">
        <f t="shared" si="12"/>
        <v>-8.612262500898481</v>
      </c>
    </row>
    <row r="28" spans="1:27" ht="15.75" hidden="1">
      <c r="A28" s="31"/>
      <c r="B28" s="22" t="s">
        <v>20</v>
      </c>
      <c r="C28" s="34"/>
      <c r="D28" s="34">
        <v>1193.6</v>
      </c>
      <c r="E28" s="24">
        <f t="shared" si="14"/>
        <v>-100</v>
      </c>
      <c r="F28" s="34"/>
      <c r="G28" s="24">
        <v>8861.3</v>
      </c>
      <c r="H28" s="24">
        <f t="shared" si="7"/>
        <v>-100</v>
      </c>
      <c r="I28" s="27"/>
      <c r="J28" s="35">
        <v>60.42</v>
      </c>
      <c r="K28" s="24">
        <f t="shared" si="8"/>
        <v>-100</v>
      </c>
      <c r="L28" s="34"/>
      <c r="M28" s="35">
        <f t="shared" si="9"/>
        <v>472.71999999999997</v>
      </c>
      <c r="N28" s="24">
        <f t="shared" si="13"/>
        <v>-100</v>
      </c>
      <c r="O28" s="28">
        <v>258083</v>
      </c>
      <c r="P28" s="37">
        <v>258083</v>
      </c>
      <c r="Q28" s="24">
        <f t="shared" si="1"/>
        <v>0</v>
      </c>
      <c r="R28" s="37">
        <v>205298</v>
      </c>
      <c r="S28" s="24">
        <f t="shared" si="2"/>
        <v>25.711404884606765</v>
      </c>
      <c r="T28" s="37">
        <f t="shared" si="15"/>
        <v>2163604</v>
      </c>
      <c r="U28" s="29">
        <f t="shared" si="10"/>
        <v>2025021</v>
      </c>
      <c r="V28" s="24">
        <f t="shared" si="11"/>
        <v>6.843533968289719</v>
      </c>
      <c r="W28" s="29">
        <v>1344658</v>
      </c>
      <c r="X28" s="24">
        <f t="shared" si="4"/>
        <v>60.90366472366949</v>
      </c>
      <c r="Y28" s="30">
        <f t="shared" si="5"/>
        <v>106.8</v>
      </c>
      <c r="Z28" s="30">
        <f t="shared" si="6"/>
        <v>106.8</v>
      </c>
      <c r="AA28" s="30">
        <f t="shared" si="12"/>
        <v>8.824149504967195</v>
      </c>
    </row>
    <row r="29" spans="1:27" ht="15.75" hidden="1">
      <c r="A29" s="21" t="s">
        <v>28</v>
      </c>
      <c r="B29" s="22" t="s">
        <v>18</v>
      </c>
      <c r="C29" s="34"/>
      <c r="D29" s="34">
        <v>2731.3</v>
      </c>
      <c r="E29" s="24">
        <f t="shared" si="14"/>
        <v>-100</v>
      </c>
      <c r="F29" s="34"/>
      <c r="G29" s="24">
        <v>21488</v>
      </c>
      <c r="H29" s="24">
        <f t="shared" si="7"/>
        <v>-100</v>
      </c>
      <c r="I29" s="27"/>
      <c r="J29" s="27">
        <v>229.32</v>
      </c>
      <c r="K29" s="24">
        <f t="shared" si="8"/>
        <v>-100</v>
      </c>
      <c r="L29" s="34"/>
      <c r="M29" s="35">
        <f t="shared" si="9"/>
        <v>1864.62</v>
      </c>
      <c r="N29" s="24">
        <f t="shared" si="13"/>
        <v>-100</v>
      </c>
      <c r="O29" s="28">
        <f>SUM(O30:O31)</f>
        <v>749455</v>
      </c>
      <c r="P29" s="29">
        <v>749455</v>
      </c>
      <c r="Q29" s="24">
        <f t="shared" si="1"/>
        <v>0</v>
      </c>
      <c r="R29" s="29">
        <v>613619</v>
      </c>
      <c r="S29" s="24">
        <f t="shared" si="2"/>
        <v>22.136863428283675</v>
      </c>
      <c r="T29" s="37">
        <f t="shared" si="15"/>
        <v>6348246</v>
      </c>
      <c r="U29" s="29">
        <f t="shared" si="10"/>
        <v>6109333</v>
      </c>
      <c r="V29" s="24">
        <f t="shared" si="11"/>
        <v>3.9106233037223603</v>
      </c>
      <c r="W29" s="29">
        <v>4365552</v>
      </c>
      <c r="X29" s="24">
        <f t="shared" si="4"/>
        <v>45.416799525008514</v>
      </c>
      <c r="Y29" s="30">
        <f t="shared" si="5"/>
        <v>103.9</v>
      </c>
      <c r="Z29" s="30">
        <f t="shared" si="6"/>
        <v>103.9</v>
      </c>
      <c r="AA29" s="30">
        <f t="shared" si="12"/>
        <v>4.702756243774388</v>
      </c>
    </row>
    <row r="30" spans="1:27" ht="15.75" hidden="1">
      <c r="A30" s="31"/>
      <c r="B30" s="22" t="s">
        <v>19</v>
      </c>
      <c r="C30" s="34"/>
      <c r="D30" s="34">
        <v>1449.2</v>
      </c>
      <c r="E30" s="24">
        <f t="shared" si="14"/>
        <v>-100</v>
      </c>
      <c r="F30" s="34"/>
      <c r="G30" s="24">
        <v>11344.6</v>
      </c>
      <c r="H30" s="24">
        <f t="shared" si="7"/>
        <v>-100</v>
      </c>
      <c r="I30" s="27"/>
      <c r="J30" s="35">
        <v>167.59</v>
      </c>
      <c r="K30" s="24">
        <f t="shared" si="8"/>
        <v>-100</v>
      </c>
      <c r="L30" s="34"/>
      <c r="M30" s="35">
        <f t="shared" si="9"/>
        <v>1330.1699999999998</v>
      </c>
      <c r="N30" s="24">
        <f t="shared" si="13"/>
        <v>-100</v>
      </c>
      <c r="O30" s="28">
        <v>499144</v>
      </c>
      <c r="P30" s="37">
        <v>499144</v>
      </c>
      <c r="Q30" s="24">
        <f t="shared" si="1"/>
        <v>0</v>
      </c>
      <c r="R30" s="37">
        <v>377645</v>
      </c>
      <c r="S30" s="24">
        <f t="shared" si="2"/>
        <v>32.17280779568114</v>
      </c>
      <c r="T30" s="37">
        <f t="shared" si="15"/>
        <v>3934331</v>
      </c>
      <c r="U30" s="29">
        <f t="shared" si="10"/>
        <v>3834001</v>
      </c>
      <c r="V30" s="24">
        <f t="shared" si="11"/>
        <v>2.6168485610723593</v>
      </c>
      <c r="W30" s="29">
        <v>2784920</v>
      </c>
      <c r="X30" s="24">
        <f t="shared" si="4"/>
        <v>41.27267569624979</v>
      </c>
      <c r="Y30" s="30">
        <f t="shared" si="5"/>
        <v>102.6</v>
      </c>
      <c r="Z30" s="30">
        <f t="shared" si="6"/>
        <v>102.6</v>
      </c>
      <c r="AA30" s="30">
        <f t="shared" si="12"/>
        <v>9.05245679578772</v>
      </c>
    </row>
    <row r="31" spans="1:27" ht="15.75" hidden="1">
      <c r="A31" s="31"/>
      <c r="B31" s="22" t="s">
        <v>20</v>
      </c>
      <c r="C31" s="34"/>
      <c r="D31" s="34">
        <v>1282.1</v>
      </c>
      <c r="E31" s="24">
        <f t="shared" si="14"/>
        <v>-100</v>
      </c>
      <c r="F31" s="34"/>
      <c r="G31" s="24">
        <v>10143.4</v>
      </c>
      <c r="H31" s="24">
        <f t="shared" si="7"/>
        <v>-100</v>
      </c>
      <c r="I31" s="27"/>
      <c r="J31" s="35">
        <v>61.73</v>
      </c>
      <c r="K31" s="24">
        <f t="shared" si="8"/>
        <v>-100</v>
      </c>
      <c r="L31" s="34"/>
      <c r="M31" s="35">
        <f t="shared" si="9"/>
        <v>534.4499999999999</v>
      </c>
      <c r="N31" s="24">
        <f t="shared" si="13"/>
        <v>-100</v>
      </c>
      <c r="O31" s="28">
        <v>250311</v>
      </c>
      <c r="P31" s="37">
        <v>250311</v>
      </c>
      <c r="Q31" s="24">
        <f t="shared" si="1"/>
        <v>0</v>
      </c>
      <c r="R31" s="37">
        <v>235974</v>
      </c>
      <c r="S31" s="24">
        <f t="shared" si="2"/>
        <v>6.0756693534033275</v>
      </c>
      <c r="T31" s="37">
        <f t="shared" si="15"/>
        <v>2413915</v>
      </c>
      <c r="U31" s="29">
        <f t="shared" si="10"/>
        <v>2275332</v>
      </c>
      <c r="V31" s="24">
        <f t="shared" si="11"/>
        <v>6.090671603089135</v>
      </c>
      <c r="W31" s="29">
        <v>1580632</v>
      </c>
      <c r="X31" s="24">
        <f t="shared" si="4"/>
        <v>52.718343042529824</v>
      </c>
      <c r="Y31" s="30">
        <f t="shared" si="5"/>
        <v>106.1</v>
      </c>
      <c r="Z31" s="30">
        <f t="shared" si="6"/>
        <v>106.1</v>
      </c>
      <c r="AA31" s="30">
        <f t="shared" si="12"/>
        <v>-3.011434306017833</v>
      </c>
    </row>
    <row r="32" spans="1:27" ht="15.75" hidden="1">
      <c r="A32" s="21" t="s">
        <v>29</v>
      </c>
      <c r="B32" s="22" t="s">
        <v>18</v>
      </c>
      <c r="C32" s="34"/>
      <c r="D32" s="34">
        <v>2448.6</v>
      </c>
      <c r="E32" s="24">
        <f t="shared" si="14"/>
        <v>-100</v>
      </c>
      <c r="F32" s="34"/>
      <c r="G32" s="24">
        <v>23936.6</v>
      </c>
      <c r="H32" s="24">
        <f t="shared" si="7"/>
        <v>-100</v>
      </c>
      <c r="I32" s="27"/>
      <c r="J32" s="27">
        <v>197.25</v>
      </c>
      <c r="K32" s="24">
        <f t="shared" si="8"/>
        <v>-100</v>
      </c>
      <c r="L32" s="34"/>
      <c r="M32" s="35">
        <f t="shared" si="9"/>
        <v>2061.87</v>
      </c>
      <c r="N32" s="24">
        <f t="shared" si="13"/>
        <v>-100</v>
      </c>
      <c r="O32" s="28">
        <f>SUM(O33:O34)</f>
        <v>623489</v>
      </c>
      <c r="P32" s="29">
        <v>623489</v>
      </c>
      <c r="Q32" s="24">
        <f t="shared" si="1"/>
        <v>0</v>
      </c>
      <c r="R32" s="29">
        <v>527160</v>
      </c>
      <c r="S32" s="24">
        <f t="shared" si="2"/>
        <v>18.27319978754079</v>
      </c>
      <c r="T32" s="37">
        <f t="shared" si="15"/>
        <v>6971735</v>
      </c>
      <c r="U32" s="29">
        <f t="shared" si="10"/>
        <v>6732822</v>
      </c>
      <c r="V32" s="24">
        <f t="shared" si="11"/>
        <v>3.5484823451444214</v>
      </c>
      <c r="W32" s="29">
        <v>4892710</v>
      </c>
      <c r="X32" s="24">
        <f t="shared" si="4"/>
        <v>42.492299768430996</v>
      </c>
      <c r="Y32" s="30">
        <f t="shared" si="5"/>
        <v>103.5</v>
      </c>
      <c r="Z32" s="30">
        <f t="shared" si="6"/>
        <v>103.5</v>
      </c>
      <c r="AA32" s="30">
        <f t="shared" si="12"/>
        <v>-16.80768024764663</v>
      </c>
    </row>
    <row r="33" spans="1:27" ht="15.75" hidden="1">
      <c r="A33" s="31"/>
      <c r="B33" s="22" t="s">
        <v>19</v>
      </c>
      <c r="C33" s="34"/>
      <c r="D33" s="34">
        <v>1359.4</v>
      </c>
      <c r="E33" s="24">
        <f t="shared" si="14"/>
        <v>-100</v>
      </c>
      <c r="F33" s="34"/>
      <c r="G33" s="24">
        <v>12704</v>
      </c>
      <c r="H33" s="24">
        <f t="shared" si="7"/>
        <v>-100</v>
      </c>
      <c r="I33" s="35"/>
      <c r="J33" s="35">
        <v>145.44</v>
      </c>
      <c r="K33" s="24">
        <f t="shared" si="8"/>
        <v>-100</v>
      </c>
      <c r="L33" s="34"/>
      <c r="M33" s="35">
        <f t="shared" si="9"/>
        <v>1475.61</v>
      </c>
      <c r="N33" s="24">
        <f t="shared" si="13"/>
        <v>-100</v>
      </c>
      <c r="O33" s="28">
        <v>411489</v>
      </c>
      <c r="P33" s="29">
        <v>411489</v>
      </c>
      <c r="Q33" s="24">
        <f t="shared" si="1"/>
        <v>0</v>
      </c>
      <c r="R33" s="29">
        <v>343344</v>
      </c>
      <c r="S33" s="24">
        <f t="shared" si="2"/>
        <v>19.8474416328813</v>
      </c>
      <c r="T33" s="37">
        <f t="shared" si="15"/>
        <v>4345820</v>
      </c>
      <c r="U33" s="29">
        <f t="shared" si="10"/>
        <v>4245490</v>
      </c>
      <c r="V33" s="24">
        <f t="shared" si="11"/>
        <v>2.363213669093554</v>
      </c>
      <c r="W33" s="29">
        <v>3128263</v>
      </c>
      <c r="X33" s="24">
        <f t="shared" si="4"/>
        <v>38.921184056455616</v>
      </c>
      <c r="Y33" s="30">
        <f t="shared" si="5"/>
        <v>102.4</v>
      </c>
      <c r="Z33" s="30">
        <f t="shared" si="6"/>
        <v>102.4</v>
      </c>
      <c r="AA33" s="30">
        <f t="shared" si="12"/>
        <v>-17.56106454249675</v>
      </c>
    </row>
    <row r="34" spans="1:27" ht="15.75" hidden="1">
      <c r="A34" s="31"/>
      <c r="B34" s="22" t="s">
        <v>20</v>
      </c>
      <c r="C34" s="34"/>
      <c r="D34" s="34">
        <v>1089.2</v>
      </c>
      <c r="E34" s="24">
        <f t="shared" si="14"/>
        <v>-100</v>
      </c>
      <c r="F34" s="34"/>
      <c r="G34" s="24">
        <v>11232.6</v>
      </c>
      <c r="H34" s="24">
        <f t="shared" si="7"/>
        <v>-100</v>
      </c>
      <c r="I34" s="35"/>
      <c r="J34" s="35">
        <v>51.81</v>
      </c>
      <c r="K34" s="24">
        <f t="shared" si="8"/>
        <v>-100</v>
      </c>
      <c r="L34" s="34"/>
      <c r="M34" s="35">
        <f t="shared" si="9"/>
        <v>586.26</v>
      </c>
      <c r="N34" s="24">
        <f t="shared" si="13"/>
        <v>-100</v>
      </c>
      <c r="O34" s="28">
        <v>212000</v>
      </c>
      <c r="P34" s="29">
        <v>212000</v>
      </c>
      <c r="Q34" s="24">
        <f t="shared" si="1"/>
        <v>0</v>
      </c>
      <c r="R34" s="29">
        <v>183816</v>
      </c>
      <c r="S34" s="24">
        <f t="shared" si="2"/>
        <v>15.332724028376205</v>
      </c>
      <c r="T34" s="37">
        <f t="shared" si="15"/>
        <v>2625915</v>
      </c>
      <c r="U34" s="29">
        <f t="shared" si="10"/>
        <v>2487332</v>
      </c>
      <c r="V34" s="24">
        <f t="shared" si="11"/>
        <v>5.571552169151531</v>
      </c>
      <c r="W34" s="29">
        <v>1764447</v>
      </c>
      <c r="X34" s="24">
        <f t="shared" si="4"/>
        <v>48.82368243421308</v>
      </c>
      <c r="Y34" s="30">
        <f t="shared" si="5"/>
        <v>105.6</v>
      </c>
      <c r="Z34" s="30">
        <f t="shared" si="6"/>
        <v>105.6</v>
      </c>
      <c r="AA34" s="30">
        <f t="shared" si="12"/>
        <v>-15.305360131995798</v>
      </c>
    </row>
    <row r="35" spans="1:27" ht="15.75" hidden="1">
      <c r="A35" s="21" t="s">
        <v>30</v>
      </c>
      <c r="B35" s="22" t="s">
        <v>18</v>
      </c>
      <c r="C35" s="34"/>
      <c r="D35" s="34">
        <v>2839.4</v>
      </c>
      <c r="E35" s="24">
        <f t="shared" si="14"/>
        <v>-100</v>
      </c>
      <c r="F35" s="34"/>
      <c r="G35" s="24">
        <v>26776</v>
      </c>
      <c r="H35" s="24">
        <f t="shared" si="7"/>
        <v>-100</v>
      </c>
      <c r="I35" s="27"/>
      <c r="J35" s="27">
        <v>233.81</v>
      </c>
      <c r="K35" s="24">
        <f t="shared" si="8"/>
        <v>-100</v>
      </c>
      <c r="L35" s="34"/>
      <c r="M35" s="35">
        <f t="shared" si="9"/>
        <v>2295.68</v>
      </c>
      <c r="N35" s="24">
        <f t="shared" si="13"/>
        <v>-100</v>
      </c>
      <c r="O35" s="28">
        <f>SUM(O36:O37)</f>
        <v>774527</v>
      </c>
      <c r="P35" s="29">
        <v>774527</v>
      </c>
      <c r="Q35" s="24">
        <f t="shared" si="1"/>
        <v>0</v>
      </c>
      <c r="R35" s="29">
        <v>528289</v>
      </c>
      <c r="S35" s="24">
        <f t="shared" si="2"/>
        <v>46.6104726768871</v>
      </c>
      <c r="T35" s="37">
        <f t="shared" si="15"/>
        <v>7746262</v>
      </c>
      <c r="U35" s="29">
        <f t="shared" si="10"/>
        <v>7507349</v>
      </c>
      <c r="V35" s="24">
        <f t="shared" si="11"/>
        <v>3.182388350401723</v>
      </c>
      <c r="W35" s="29">
        <v>5420999</v>
      </c>
      <c r="X35" s="24">
        <f t="shared" si="4"/>
        <v>42.89362532625444</v>
      </c>
      <c r="Y35" s="30">
        <f t="shared" si="5"/>
        <v>103.2</v>
      </c>
      <c r="Z35" s="30">
        <f t="shared" si="6"/>
        <v>103.2</v>
      </c>
      <c r="AA35" s="30">
        <f t="shared" si="12"/>
        <v>24.224645502967974</v>
      </c>
    </row>
    <row r="36" spans="1:27" ht="15.75" hidden="1">
      <c r="A36" s="31"/>
      <c r="B36" s="22" t="s">
        <v>19</v>
      </c>
      <c r="C36" s="34"/>
      <c r="D36" s="34">
        <v>1532.9</v>
      </c>
      <c r="E36" s="24">
        <f t="shared" si="14"/>
        <v>-100</v>
      </c>
      <c r="F36" s="34"/>
      <c r="G36" s="24">
        <v>14236.9</v>
      </c>
      <c r="H36" s="24">
        <f t="shared" si="7"/>
        <v>-100</v>
      </c>
      <c r="I36" s="27"/>
      <c r="J36" s="35">
        <v>165.6</v>
      </c>
      <c r="K36" s="24">
        <f t="shared" si="8"/>
        <v>-100</v>
      </c>
      <c r="L36" s="34"/>
      <c r="M36" s="35">
        <f t="shared" si="9"/>
        <v>1641.2099999999998</v>
      </c>
      <c r="N36" s="24">
        <f t="shared" si="13"/>
        <v>-100</v>
      </c>
      <c r="O36" s="28">
        <v>482147</v>
      </c>
      <c r="P36" s="29">
        <v>482147</v>
      </c>
      <c r="Q36" s="24">
        <f t="shared" si="1"/>
        <v>0</v>
      </c>
      <c r="R36" s="29">
        <v>328305</v>
      </c>
      <c r="S36" s="24">
        <f t="shared" si="2"/>
        <v>46.85947518313762</v>
      </c>
      <c r="T36" s="37">
        <f t="shared" si="15"/>
        <v>4827967</v>
      </c>
      <c r="U36" s="29">
        <f t="shared" si="10"/>
        <v>4727637</v>
      </c>
      <c r="V36" s="24">
        <f t="shared" si="11"/>
        <v>2.1222018526379998</v>
      </c>
      <c r="W36" s="29">
        <v>3456568</v>
      </c>
      <c r="X36" s="24">
        <f t="shared" si="4"/>
        <v>39.67516334121012</v>
      </c>
      <c r="Y36" s="30">
        <f t="shared" si="5"/>
        <v>102.1</v>
      </c>
      <c r="Z36" s="30">
        <f t="shared" si="6"/>
        <v>102.1</v>
      </c>
      <c r="AA36" s="30">
        <f t="shared" si="12"/>
        <v>17.171297410137328</v>
      </c>
    </row>
    <row r="37" spans="1:27" ht="15.75" hidden="1">
      <c r="A37" s="31"/>
      <c r="B37" s="22" t="s">
        <v>20</v>
      </c>
      <c r="C37" s="34"/>
      <c r="D37" s="34">
        <v>1306.5</v>
      </c>
      <c r="E37" s="24">
        <f t="shared" si="14"/>
        <v>-100</v>
      </c>
      <c r="F37" s="34"/>
      <c r="G37" s="24">
        <v>12539.1</v>
      </c>
      <c r="H37" s="24">
        <f t="shared" si="7"/>
        <v>-100</v>
      </c>
      <c r="I37" s="27"/>
      <c r="J37" s="35">
        <v>68.21</v>
      </c>
      <c r="K37" s="24">
        <f t="shared" si="8"/>
        <v>-100</v>
      </c>
      <c r="L37" s="34"/>
      <c r="M37" s="35">
        <f t="shared" si="9"/>
        <v>654.47</v>
      </c>
      <c r="N37" s="24">
        <f t="shared" si="13"/>
        <v>-100</v>
      </c>
      <c r="O37" s="28">
        <v>292380</v>
      </c>
      <c r="P37" s="29">
        <v>292380</v>
      </c>
      <c r="Q37" s="24">
        <f t="shared" si="1"/>
        <v>0</v>
      </c>
      <c r="R37" s="29">
        <v>199984</v>
      </c>
      <c r="S37" s="24">
        <f t="shared" si="2"/>
        <v>46.20169613569084</v>
      </c>
      <c r="T37" s="37">
        <f t="shared" si="15"/>
        <v>2918295</v>
      </c>
      <c r="U37" s="29">
        <f t="shared" si="10"/>
        <v>2779712</v>
      </c>
      <c r="V37" s="24">
        <f t="shared" si="11"/>
        <v>4.985516485161057</v>
      </c>
      <c r="W37" s="29">
        <v>1964431</v>
      </c>
      <c r="X37" s="24">
        <f t="shared" si="4"/>
        <v>48.5567576565428</v>
      </c>
      <c r="Y37" s="30">
        <f t="shared" si="5"/>
        <v>105</v>
      </c>
      <c r="Z37" s="30">
        <f t="shared" si="6"/>
        <v>105</v>
      </c>
      <c r="AA37" s="30">
        <f t="shared" si="12"/>
        <v>37.91509433962264</v>
      </c>
    </row>
    <row r="38" spans="1:27" ht="15.75" hidden="1">
      <c r="A38" s="21" t="s">
        <v>31</v>
      </c>
      <c r="B38" s="22" t="s">
        <v>18</v>
      </c>
      <c r="C38" s="34"/>
      <c r="D38" s="34">
        <v>2953.2</v>
      </c>
      <c r="E38" s="24">
        <f t="shared" si="14"/>
        <v>-100</v>
      </c>
      <c r="F38" s="34"/>
      <c r="G38" s="24">
        <v>29729.2</v>
      </c>
      <c r="H38" s="24">
        <f t="shared" si="7"/>
        <v>-100</v>
      </c>
      <c r="I38" s="27"/>
      <c r="J38" s="27">
        <v>239.63</v>
      </c>
      <c r="K38" s="24">
        <f t="shared" si="8"/>
        <v>-100</v>
      </c>
      <c r="L38" s="34"/>
      <c r="M38" s="35">
        <f t="shared" si="9"/>
        <v>2535.31</v>
      </c>
      <c r="N38" s="24">
        <f t="shared" si="13"/>
        <v>-100</v>
      </c>
      <c r="O38" s="28">
        <f>SUM(O39:O40)</f>
        <v>783035</v>
      </c>
      <c r="P38" s="29">
        <v>783035</v>
      </c>
      <c r="Q38" s="24">
        <f t="shared" si="1"/>
        <v>0</v>
      </c>
      <c r="R38" s="29">
        <v>660288</v>
      </c>
      <c r="S38" s="24">
        <f t="shared" si="2"/>
        <v>18.589918338664347</v>
      </c>
      <c r="T38" s="37">
        <f t="shared" si="15"/>
        <v>8529297</v>
      </c>
      <c r="U38" s="29">
        <f t="shared" si="10"/>
        <v>8290384</v>
      </c>
      <c r="V38" s="24">
        <f t="shared" si="11"/>
        <v>2.8818086110365897</v>
      </c>
      <c r="W38" s="38">
        <v>6081252</v>
      </c>
      <c r="X38" s="24">
        <f t="shared" si="4"/>
        <v>40.25560854902906</v>
      </c>
      <c r="Y38" s="30">
        <f t="shared" si="5"/>
        <v>102.9</v>
      </c>
      <c r="Z38" s="30">
        <f t="shared" si="6"/>
        <v>102.9</v>
      </c>
      <c r="AA38" s="30">
        <f t="shared" si="12"/>
        <v>1.098476876855159</v>
      </c>
    </row>
    <row r="39" spans="1:27" ht="15.75" hidden="1">
      <c r="A39" s="31"/>
      <c r="B39" s="22" t="s">
        <v>19</v>
      </c>
      <c r="C39" s="34"/>
      <c r="D39" s="34">
        <v>1541.4</v>
      </c>
      <c r="E39" s="24">
        <f t="shared" si="14"/>
        <v>-100</v>
      </c>
      <c r="F39" s="34"/>
      <c r="G39" s="24">
        <v>15778.2</v>
      </c>
      <c r="H39" s="24">
        <f t="shared" si="7"/>
        <v>-100</v>
      </c>
      <c r="I39" s="27"/>
      <c r="J39" s="27">
        <v>164.33</v>
      </c>
      <c r="K39" s="24">
        <f t="shared" si="8"/>
        <v>-100</v>
      </c>
      <c r="L39" s="34"/>
      <c r="M39" s="35">
        <f t="shared" si="9"/>
        <v>1805.5399999999997</v>
      </c>
      <c r="N39" s="24">
        <f t="shared" si="13"/>
        <v>-100</v>
      </c>
      <c r="O39" s="28">
        <v>469108</v>
      </c>
      <c r="P39" s="29">
        <v>469108</v>
      </c>
      <c r="Q39" s="24">
        <f t="shared" si="1"/>
        <v>0</v>
      </c>
      <c r="R39" s="29">
        <v>408444</v>
      </c>
      <c r="S39" s="24">
        <f t="shared" si="2"/>
        <v>14.852464474934138</v>
      </c>
      <c r="T39" s="37">
        <f t="shared" si="15"/>
        <v>5297075</v>
      </c>
      <c r="U39" s="29">
        <f t="shared" si="10"/>
        <v>5196745</v>
      </c>
      <c r="V39" s="24">
        <f t="shared" si="11"/>
        <v>1.9306315780358574</v>
      </c>
      <c r="W39" s="38">
        <v>3865068</v>
      </c>
      <c r="X39" s="24">
        <f t="shared" si="4"/>
        <v>37.04998204430038</v>
      </c>
      <c r="Y39" s="30">
        <f t="shared" si="5"/>
        <v>101.9</v>
      </c>
      <c r="Z39" s="30">
        <f t="shared" si="6"/>
        <v>101.9</v>
      </c>
      <c r="AA39" s="30">
        <f t="shared" si="12"/>
        <v>-2.7043619477047542</v>
      </c>
    </row>
    <row r="40" spans="1:27" ht="15.75" hidden="1">
      <c r="A40" s="31"/>
      <c r="B40" s="22" t="s">
        <v>20</v>
      </c>
      <c r="C40" s="34"/>
      <c r="D40" s="34">
        <v>1411.9</v>
      </c>
      <c r="E40" s="24">
        <f t="shared" si="14"/>
        <v>-100</v>
      </c>
      <c r="F40" s="34"/>
      <c r="G40" s="24">
        <v>13951</v>
      </c>
      <c r="H40" s="24">
        <f t="shared" si="7"/>
        <v>-100</v>
      </c>
      <c r="I40" s="27"/>
      <c r="J40" s="27">
        <v>75.3</v>
      </c>
      <c r="K40" s="24">
        <f t="shared" si="8"/>
        <v>-100</v>
      </c>
      <c r="L40" s="34"/>
      <c r="M40" s="35">
        <f t="shared" si="9"/>
        <v>729.77</v>
      </c>
      <c r="N40" s="24">
        <f t="shared" si="13"/>
        <v>-100</v>
      </c>
      <c r="O40" s="28">
        <v>313927</v>
      </c>
      <c r="P40" s="29">
        <v>313927</v>
      </c>
      <c r="Q40" s="24">
        <f t="shared" si="1"/>
        <v>0</v>
      </c>
      <c r="R40" s="29">
        <v>251844</v>
      </c>
      <c r="S40" s="24">
        <f t="shared" si="2"/>
        <v>24.651371483934497</v>
      </c>
      <c r="T40" s="37">
        <f t="shared" si="15"/>
        <v>3232222</v>
      </c>
      <c r="U40" s="29">
        <f t="shared" si="10"/>
        <v>3093639</v>
      </c>
      <c r="V40" s="24">
        <f t="shared" si="11"/>
        <v>4.479611228071548</v>
      </c>
      <c r="W40" s="38">
        <v>2216184</v>
      </c>
      <c r="X40" s="24">
        <f t="shared" si="4"/>
        <v>45.84628352158484</v>
      </c>
      <c r="Y40" s="30">
        <f t="shared" si="5"/>
        <v>104.5</v>
      </c>
      <c r="Z40" s="30">
        <f t="shared" si="6"/>
        <v>104.5</v>
      </c>
      <c r="AA40" s="30">
        <f t="shared" si="12"/>
        <v>7.369519118954784</v>
      </c>
    </row>
    <row r="42" ht="15.75">
      <c r="A42" s="10" t="s">
        <v>32</v>
      </c>
    </row>
    <row r="43" spans="1:22" ht="31.5" customHeight="1">
      <c r="A43" s="43" t="s">
        <v>33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5" ht="15.75" hidden="1">
      <c r="A45" s="10" t="s">
        <v>34</v>
      </c>
    </row>
  </sheetData>
  <sheetProtection/>
  <mergeCells count="20">
    <mergeCell ref="A2:X2"/>
    <mergeCell ref="A1:X1"/>
    <mergeCell ref="A26:A28"/>
    <mergeCell ref="A11:A13"/>
    <mergeCell ref="C3:H3"/>
    <mergeCell ref="B3:B4"/>
    <mergeCell ref="A5:A7"/>
    <mergeCell ref="A8:A10"/>
    <mergeCell ref="I3:N3"/>
    <mergeCell ref="A3:A4"/>
    <mergeCell ref="O3:X3"/>
    <mergeCell ref="A43:V43"/>
    <mergeCell ref="A23:A25"/>
    <mergeCell ref="A14:A16"/>
    <mergeCell ref="A38:A40"/>
    <mergeCell ref="A35:A37"/>
    <mergeCell ref="A20:A22"/>
    <mergeCell ref="A17:A19"/>
    <mergeCell ref="A32:A34"/>
    <mergeCell ref="A29:A31"/>
  </mergeCells>
  <printOptions horizontalCentered="1"/>
  <pageMargins left="0.7480314960629921" right="0.7480314960629921" top="0.7874015748031497" bottom="0.7874015748031497" header="0.5118110236220472" footer="0.5118110236220472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2011-03-14T09:30:43Z</dcterms:created>
  <dcterms:modified xsi:type="dcterms:W3CDTF">2011-03-14T09:30:58Z</dcterms:modified>
  <cp:category/>
  <cp:version/>
  <cp:contentType/>
  <cp:contentStatus/>
</cp:coreProperties>
</file>